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firstSheet="2" activeTab="2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6" l="1"/>
  <c r="E18" i="6"/>
  <c r="E9" i="6"/>
  <c r="E8" i="6"/>
  <c r="C14" i="6"/>
  <c r="C10" i="6"/>
  <c r="C9" i="6"/>
  <c r="C8" i="6"/>
  <c r="D13" i="12"/>
  <c r="D12" i="12"/>
  <c r="D10" i="12"/>
  <c r="D9" i="12"/>
  <c r="S64" i="20"/>
  <c r="E68" i="20"/>
  <c r="C63" i="20"/>
  <c r="L58" i="20"/>
  <c r="C62" i="20"/>
  <c r="S58" i="20"/>
  <c r="J58" i="20"/>
  <c r="E62" i="20"/>
  <c r="C61" i="20"/>
  <c r="S53" i="20"/>
  <c r="L53" i="20"/>
  <c r="C60" i="20"/>
  <c r="E53" i="20"/>
  <c r="C59" i="20"/>
  <c r="S44" i="20"/>
  <c r="C58" i="20"/>
  <c r="E58" i="20"/>
  <c r="J44" i="20"/>
  <c r="D22" i="3"/>
  <c r="D21" i="3"/>
  <c r="D20" i="3"/>
  <c r="D19" i="3"/>
  <c r="E18" i="3"/>
  <c r="E17" i="3"/>
  <c r="E16" i="3"/>
  <c r="D15" i="3"/>
  <c r="E14" i="3"/>
  <c r="E13" i="3"/>
  <c r="D12" i="3"/>
  <c r="D11" i="3"/>
  <c r="D10" i="3"/>
  <c r="D9" i="3"/>
  <c r="D8" i="3"/>
  <c r="D7" i="3"/>
  <c r="J73" i="20"/>
  <c r="J72" i="20"/>
  <c r="Q63" i="20"/>
  <c r="E45" i="20"/>
  <c r="S36" i="20"/>
  <c r="J36" i="20"/>
  <c r="E36" i="20"/>
  <c r="S27" i="20"/>
  <c r="L27" i="20"/>
  <c r="E27" i="20"/>
  <c r="S18" i="20"/>
  <c r="J18" i="20"/>
  <c r="C18" i="20"/>
  <c r="Q9" i="20"/>
  <c r="J9" i="20"/>
  <c r="C9" i="20"/>
  <c r="S31" i="20"/>
  <c r="Q49" i="20"/>
  <c r="L6" i="20"/>
  <c r="C31" i="20"/>
  <c r="L5" i="20"/>
  <c r="Q22" i="20"/>
  <c r="E5" i="20"/>
  <c r="C23" i="20"/>
  <c r="S22" i="20"/>
  <c r="C22" i="20"/>
  <c r="E22" i="20"/>
  <c r="J49" i="20"/>
  <c r="C49" i="20"/>
  <c r="E24" i="19"/>
  <c r="E23" i="19"/>
  <c r="L68" i="20"/>
  <c r="J14" i="20"/>
  <c r="L4" i="20"/>
  <c r="J31" i="20"/>
  <c r="J13" i="20"/>
  <c r="S4" i="20"/>
  <c r="J4" i="20"/>
  <c r="E14" i="20"/>
  <c r="Q41" i="20"/>
  <c r="E32" i="20"/>
  <c r="L41" i="20"/>
  <c r="Q4" i="20"/>
  <c r="E4" i="20"/>
  <c r="Q13" i="20"/>
  <c r="E13" i="20"/>
  <c r="Q40" i="20"/>
  <c r="L40" i="20"/>
  <c r="E31" i="20"/>
  <c r="C4" i="20" l="1"/>
  <c r="L72" i="20" l="1"/>
  <c r="E63" i="20" l="1"/>
  <c r="E72" i="20" l="1"/>
  <c r="E73" i="20" s="1"/>
  <c r="C72" i="20"/>
  <c r="S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<sst xmlns="http://schemas.openxmlformats.org/spreadsheetml/2006/main" count="372" uniqueCount="194">
  <si>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</si>
  <si>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</si>
  <si>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</si>
  <si>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</si>
  <si>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</si>
  <si>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</si>
  <si>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</si>
  <si>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</si>
  <si>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</si>
  <si>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</si>
  <si>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</si>
  <si>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</si>
  <si>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</si>
  <si>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</si>
  <si>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</si>
  <si>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</si>
  <si>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</si>
  <si>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</si>
  <si>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</si>
  <si>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</si>
  <si>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</si>
  <si>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</si>
  <si>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</si>
  <si>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</si>
  <si>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</si>
  <si>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</si>
  <si>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</si>
  <si>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</si>
  <si>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</si>
  <si>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</si>
  <si>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</si>
  <si>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</si>
  <si>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</si>
  <si>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</si>
  <si>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</si>
  <si>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</si>
  <si>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</si>
  <si>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</si>
  <si>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</si>
  <si>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</si>
  <si>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</si>
  <si>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</si>
  <si>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</si>
  <si>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</si>
  <si>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</si>
  <si>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</si>
  <si>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</si>
  <si>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</si>
  <si>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</si>
  <si>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</si>
  <si>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</si>
  <si>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</si>
  <si>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</si>
  <si>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</si>
  <si>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</si>
  <si>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</si>
  <si>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</si>
  <si>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</si>
  <si>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</si>
  <si>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</si>
  <si>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</si>
  <si>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</si>
  <si>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</si>
  <si>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</si>
  <si>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</si>
  <si>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</si>
  <si>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</si>
  <si>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</si>
  <si>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</si>
  <si>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</si>
  <si>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</si>
  <si>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</si>
  <si>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</si>
  <si>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</si>
  <si>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</si>
  <si>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</si>
  <si>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</si>
  <si>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</si>
  <si>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</si>
  <si>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</si>
  <si>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</si>
  <si>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</si>
  <si>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</si>
  <si>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</si>
  <si>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</si>
  <si>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</si>
  <si>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</si>
  <si>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</si>
  <si>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</si>
  <si>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</si>
  <si>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</si>
  <si>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</si>
  <si>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</si>
  <si>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</si>
  <si>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</si>
  <si>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</si>
  <si>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</si>
  <si>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</si>
  <si>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</si>
  <si>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</si>
  <si>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</si>
  <si>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</si>
  <si>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</si>
  <si>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</si>
  <si>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</si>
  <si>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</si>
  <si>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</si>
  <si>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</si>
  <si>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</si>
  <si>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</si>
  <si>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</si>
  <si>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</si>
  <si>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</si>
  <si>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</si>
  <si>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</si>
  <si>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</si>
  <si>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</si>
  <si>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</si>
  <si>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</si>
  <si>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</si>
  <si>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</si>
  <si>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</si>
  <si>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</si>
  <si>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</si>
  <si>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</si>
  <si>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</si>
  <si>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</si>
  <si>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</si>
  <si>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</si>
  <si>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</si>
  <si>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</si>
  <si>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</si>
  <si>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</si>
  <si>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</si>
  <si>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</si>
  <si>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</si>
  <si>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</si>
  <si>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</si>
  <si>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</si>
  <si>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</si>
  <si>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</si>
  <si>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</si>
  <si>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</si>
  <si>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</si>
  <si>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</si>
  <si>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</si>
  <si>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ლობჟანიძე ს.ი</t>
  </si>
  <si>
    <t>სამხარაძე ა.დ</t>
  </si>
  <si>
    <t>ნიჟარაძე ი.ა</t>
  </si>
  <si>
    <t>კვანტალიანი გ.ნ</t>
  </si>
  <si>
    <t>დირექტორი</t>
  </si>
  <si>
    <t>ბუღალტერი</t>
  </si>
  <si>
    <t>გამყიდველი</t>
  </si>
  <si>
    <t>დ 3110</t>
  </si>
  <si>
    <t xml:space="preserve">  კ 1110</t>
  </si>
  <si>
    <t>დ 1410</t>
  </si>
  <si>
    <t xml:space="preserve"> კ 6110</t>
  </si>
  <si>
    <t xml:space="preserve"> კ 3330</t>
  </si>
  <si>
    <t xml:space="preserve"> კ 1640</t>
  </si>
  <si>
    <t>დ 1210</t>
  </si>
  <si>
    <t xml:space="preserve"> კ 1410</t>
  </si>
  <si>
    <t>დ 2150</t>
  </si>
  <si>
    <t>დ 3340</t>
  </si>
  <si>
    <t xml:space="preserve"> კ 1210</t>
  </si>
  <si>
    <t xml:space="preserve"> კ 2120</t>
  </si>
  <si>
    <t>დ 7320</t>
  </si>
  <si>
    <t>დ 7410</t>
  </si>
  <si>
    <t xml:space="preserve"> კ 3130</t>
  </si>
  <si>
    <t>დ 3130</t>
  </si>
  <si>
    <t xml:space="preserve"> კ 3320</t>
  </si>
  <si>
    <t xml:space="preserve"> კ 1110</t>
  </si>
  <si>
    <t>დ 3320</t>
  </si>
  <si>
    <t>დ 3330</t>
  </si>
  <si>
    <t>ქონების გადასახადი
საშუალო საბალანსო ღირებულება = (5000+3000)/2= 6500 ნლარი 
ქონების გადასახადი = 6500*1%= 65 ლარი</t>
  </si>
  <si>
    <t>დ 7465</t>
  </si>
  <si>
    <t xml:space="preserve"> კ 3390</t>
  </si>
  <si>
    <t>_____________შპს "არგო"__________ 20X2 წ</t>
  </si>
  <si>
    <t xml:space="preserve">____________31 დეკემბერი___________      </t>
  </si>
  <si>
    <t>დაუმთავრებელი მშენებლობა</t>
  </si>
  <si>
    <t>დ 6110</t>
  </si>
  <si>
    <t xml:space="preserve"> კ 5330</t>
  </si>
  <si>
    <t>დ 5330</t>
  </si>
  <si>
    <t xml:space="preserve"> კ 7100</t>
  </si>
  <si>
    <t xml:space="preserve"> კ 7320</t>
  </si>
  <si>
    <t xml:space="preserve"> კ 7410</t>
  </si>
  <si>
    <t xml:space="preserve"> კ 7465</t>
  </si>
  <si>
    <t>მოგების გადასახადი = 4795*15%=719 ლარი</t>
  </si>
  <si>
    <t>დ 9210</t>
  </si>
  <si>
    <t xml:space="preserve"> კ 3310</t>
  </si>
  <si>
    <t xml:space="preserve"> კ 9210</t>
  </si>
  <si>
    <t>კ 5310</t>
  </si>
  <si>
    <t>20X2  წლის .......31......  ......დეკემბერი.......</t>
  </si>
  <si>
    <t>20X2   წლის ...31 დეკემბერი.......</t>
  </si>
  <si>
    <t>ძირითადი საშუალებები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</si>
</sst>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3" fontId="1" fillId="2" borderId="1" xfId="0" applyNumberFormat="1" applyFont="1" applyFill="1" applyBorder="1" applyAlignment="1">
      <alignment wrapText="1"/>
    </xf>
    <xf numFmtId="3" fontId="1" fillId="2" borderId="4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714375</xdr:colOff>
      <xdr:row>43</xdr:row>
      <xdr:rowOff>190500</xdr:rowOff>
    </xdr:from>
    <xdr:to>
      <xdr:col>10</xdr:col>
      <xdr:colOff>95250</xdr:colOff>
      <xdr:row>44</xdr:row>
      <xdr:rowOff>133350</xdr:rowOff>
    </xdr:to>
    <xdr:sp macro="" textlink="">
      <xdr:nvSpPr>
        <xdr:cNvPr id="2" name="Oval 1"/>
        <xdr:cNvSpPr/>
      </xdr:nvSpPr>
      <xdr:spPr>
        <a:xfrm>
          <a:off x="3171825" y="11430000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504825</xdr:colOff>
      <xdr:row>43</xdr:row>
      <xdr:rowOff>171450</xdr:rowOff>
    </xdr:from>
    <xdr:to>
      <xdr:col>17</xdr:col>
      <xdr:colOff>95250</xdr:colOff>
      <xdr:row>44</xdr:row>
      <xdr:rowOff>114300</xdr:rowOff>
    </xdr:to>
    <xdr:sp macro="" textlink="">
      <xdr:nvSpPr>
        <xdr:cNvPr id="3" name="Oval 2"/>
        <xdr:cNvSpPr/>
      </xdr:nvSpPr>
      <xdr:spPr>
        <a:xfrm>
          <a:off x="5343525" y="11410950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438150</xdr:colOff>
      <xdr:row>52</xdr:row>
      <xdr:rowOff>161925</xdr:rowOff>
    </xdr:from>
    <xdr:to>
      <xdr:col>3</xdr:col>
      <xdr:colOff>95250</xdr:colOff>
      <xdr:row>53</xdr:row>
      <xdr:rowOff>104775</xdr:rowOff>
    </xdr:to>
    <xdr:sp macro="" textlink="">
      <xdr:nvSpPr>
        <xdr:cNvPr id="4" name="Oval 3"/>
        <xdr:cNvSpPr/>
      </xdr:nvSpPr>
      <xdr:spPr>
        <a:xfrm>
          <a:off x="962025" y="13801725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714375</xdr:colOff>
      <xdr:row>52</xdr:row>
      <xdr:rowOff>180975</xdr:rowOff>
    </xdr:from>
    <xdr:to>
      <xdr:col>10</xdr:col>
      <xdr:colOff>95250</xdr:colOff>
      <xdr:row>53</xdr:row>
      <xdr:rowOff>123825</xdr:rowOff>
    </xdr:to>
    <xdr:sp macro="" textlink="">
      <xdr:nvSpPr>
        <xdr:cNvPr id="5" name="Oval 4"/>
        <xdr:cNvSpPr/>
      </xdr:nvSpPr>
      <xdr:spPr>
        <a:xfrm>
          <a:off x="3171825" y="13820775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523875</xdr:colOff>
      <xdr:row>52</xdr:row>
      <xdr:rowOff>152400</xdr:rowOff>
    </xdr:from>
    <xdr:to>
      <xdr:col>17</xdr:col>
      <xdr:colOff>114300</xdr:colOff>
      <xdr:row>53</xdr:row>
      <xdr:rowOff>95250</xdr:rowOff>
    </xdr:to>
    <xdr:sp macro="" textlink="">
      <xdr:nvSpPr>
        <xdr:cNvPr id="6" name="Oval 5"/>
        <xdr:cNvSpPr/>
      </xdr:nvSpPr>
      <xdr:spPr>
        <a:xfrm>
          <a:off x="5362575" y="13792200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723900</xdr:colOff>
      <xdr:row>62</xdr:row>
      <xdr:rowOff>171450</xdr:rowOff>
    </xdr:from>
    <xdr:to>
      <xdr:col>10</xdr:col>
      <xdr:colOff>104775</xdr:colOff>
      <xdr:row>63</xdr:row>
      <xdr:rowOff>114300</xdr:rowOff>
    </xdr:to>
    <xdr:sp macro="" textlink="">
      <xdr:nvSpPr>
        <xdr:cNvPr id="7" name="Oval 6"/>
        <xdr:cNvSpPr/>
      </xdr:nvSpPr>
      <xdr:spPr>
        <a:xfrm>
          <a:off x="3181350" y="16478250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447675</xdr:colOff>
      <xdr:row>62</xdr:row>
      <xdr:rowOff>152400</xdr:rowOff>
    </xdr:from>
    <xdr:to>
      <xdr:col>3</xdr:col>
      <xdr:colOff>104775</xdr:colOff>
      <xdr:row>63</xdr:row>
      <xdr:rowOff>95250</xdr:rowOff>
    </xdr:to>
    <xdr:sp macro="" textlink="">
      <xdr:nvSpPr>
        <xdr:cNvPr id="8" name="Oval 7"/>
        <xdr:cNvSpPr/>
      </xdr:nvSpPr>
      <xdr:spPr>
        <a:xfrm>
          <a:off x="971550" y="16459200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topLeftCell="A34" zoomScaleNormal="100" zoomScaleSheetLayoutView="100" workbookViewId="0">
      <selection activeCell="K7" sqref="K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workbookViewId="0">
      <selection activeCell="G9" sqref="G9"/>
    </sheetView>
  </sheetViews>
  <sheetFormatPr defaultRowHeight="15" x14ac:dyDescent="0.25"/>
  <cols>
    <col min="2" max="2" width="6.28515625" customWidth="1"/>
    <col min="3" max="3" width="19.7109375" customWidth="1"/>
    <col min="4" max="4" width="14.570312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7" t="s">
        <v>64</v>
      </c>
      <c r="E3" s="77"/>
      <c r="F3" s="77"/>
      <c r="G3" s="77"/>
    </row>
    <row r="5" spans="2:10" s="35" customFormat="1" ht="45" x14ac:dyDescent="0.25">
      <c r="B5" s="36" t="s">
        <v>6</v>
      </c>
      <c r="C5" s="36" t="s">
        <v>56</v>
      </c>
      <c r="D5" s="36" t="s">
        <v>57</v>
      </c>
      <c r="E5" s="36" t="s">
        <v>58</v>
      </c>
      <c r="F5" s="36" t="s">
        <v>59</v>
      </c>
      <c r="G5" s="36" t="s">
        <v>60</v>
      </c>
      <c r="H5" s="36" t="s">
        <v>61</v>
      </c>
      <c r="I5" s="36" t="s">
        <v>62</v>
      </c>
      <c r="J5" s="36" t="s">
        <v>63</v>
      </c>
    </row>
    <row r="6" spans="2:10" x14ac:dyDescent="0.25">
      <c r="B6" s="37" t="s">
        <v>28</v>
      </c>
      <c r="C6" s="37" t="s">
        <v>29</v>
      </c>
      <c r="D6" s="37" t="s">
        <v>30</v>
      </c>
      <c r="E6" s="37" t="s">
        <v>31</v>
      </c>
      <c r="F6" s="37" t="s">
        <v>32</v>
      </c>
      <c r="G6" s="37" t="s">
        <v>33</v>
      </c>
      <c r="H6" s="37" t="s">
        <v>34</v>
      </c>
      <c r="I6" s="37" t="s">
        <v>35</v>
      </c>
      <c r="J6" s="37" t="s">
        <v>36</v>
      </c>
    </row>
    <row r="7" spans="2:10" x14ac:dyDescent="0.25">
      <c r="B7" s="39">
        <v>1</v>
      </c>
      <c r="C7" s="38" t="s">
        <v>146</v>
      </c>
      <c r="D7" s="38" t="s">
        <v>150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25">
      <c r="B8" s="39">
        <v>2</v>
      </c>
      <c r="C8" s="38" t="s">
        <v>147</v>
      </c>
      <c r="D8" s="38" t="s">
        <v>151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25">
      <c r="B9" s="39">
        <v>3</v>
      </c>
      <c r="C9" s="38" t="s">
        <v>148</v>
      </c>
      <c r="D9" s="38" t="s">
        <v>152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25">
      <c r="B10" s="39">
        <v>4</v>
      </c>
      <c r="C10" s="38" t="s">
        <v>149</v>
      </c>
      <c r="D10" s="38" t="s">
        <v>152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25">
      <c r="B11" s="38"/>
      <c r="C11" s="38" t="s">
        <v>65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5"/>
  <sheetViews>
    <sheetView tabSelected="1" view="pageBreakPreview" topLeftCell="A40" zoomScale="98" zoomScaleNormal="99" zoomScaleSheetLayoutView="98" workbookViewId="0">
      <selection activeCell="F49" sqref="F49"/>
    </sheetView>
  </sheetViews>
  <sheetFormatPr defaultColWidth="9" defaultRowHeight="15" x14ac:dyDescent="0.25"/>
  <cols>
    <col min="1" max="1" width="12.285156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13.85546875" style="1" customWidth="1"/>
    <col min="7" max="16384" width="9" style="1"/>
  </cols>
  <sheetData>
    <row r="1" spans="1:6" ht="15.75" customHeight="1" x14ac:dyDescent="0.25">
      <c r="A1" s="78" t="s">
        <v>14</v>
      </c>
      <c r="B1" s="78"/>
      <c r="C1" s="78"/>
      <c r="D1" s="78"/>
      <c r="E1" s="78"/>
      <c r="F1" s="78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117</v>
      </c>
      <c r="D3" s="45" t="s">
        <v>121</v>
      </c>
      <c r="E3" s="44" t="s">
        <v>118</v>
      </c>
      <c r="F3" s="44" t="s">
        <v>119</v>
      </c>
    </row>
    <row r="4" spans="1:6" ht="14.45" customHeight="1" x14ac:dyDescent="0.25">
      <c r="A4" s="79">
        <v>41245</v>
      </c>
      <c r="B4" s="81">
        <v>1</v>
      </c>
      <c r="C4" s="81" t="s">
        <v>66</v>
      </c>
      <c r="D4" s="40" t="s">
        <v>122</v>
      </c>
      <c r="E4" s="100">
        <v>7906</v>
      </c>
      <c r="F4" s="40"/>
    </row>
    <row r="5" spans="1:6" ht="14.45" customHeight="1" x14ac:dyDescent="0.25">
      <c r="A5" s="80"/>
      <c r="B5" s="82"/>
      <c r="C5" s="82"/>
      <c r="D5" s="41" t="s">
        <v>123</v>
      </c>
      <c r="E5" s="41"/>
      <c r="F5" s="101">
        <v>1206</v>
      </c>
    </row>
    <row r="6" spans="1:6" ht="14.45" customHeight="1" x14ac:dyDescent="0.25">
      <c r="A6" s="80"/>
      <c r="B6" s="82"/>
      <c r="C6" s="82"/>
      <c r="D6" s="41" t="s">
        <v>124</v>
      </c>
      <c r="E6" s="41"/>
      <c r="F6" s="101">
        <v>6700</v>
      </c>
    </row>
    <row r="7" spans="1:6" ht="14.45" customHeight="1" x14ac:dyDescent="0.25">
      <c r="A7" s="80"/>
      <c r="B7" s="82"/>
      <c r="C7" s="82"/>
      <c r="D7" s="41" t="s">
        <v>125</v>
      </c>
      <c r="E7" s="101">
        <v>4000</v>
      </c>
      <c r="F7" s="41"/>
    </row>
    <row r="8" spans="1:6" ht="14.45" customHeight="1" x14ac:dyDescent="0.25">
      <c r="A8" s="80"/>
      <c r="B8" s="82"/>
      <c r="C8" s="83"/>
      <c r="D8" s="41" t="s">
        <v>126</v>
      </c>
      <c r="E8" s="41"/>
      <c r="F8" s="101">
        <v>4000</v>
      </c>
    </row>
    <row r="9" spans="1:6" ht="14.45" customHeight="1" x14ac:dyDescent="0.25">
      <c r="A9" s="79">
        <v>41246</v>
      </c>
      <c r="B9" s="81">
        <v>2</v>
      </c>
      <c r="C9" s="81" t="s">
        <v>67</v>
      </c>
      <c r="D9" s="40" t="s">
        <v>153</v>
      </c>
      <c r="E9" s="100">
        <v>100</v>
      </c>
      <c r="F9" s="40"/>
    </row>
    <row r="10" spans="1:6" ht="14.45" customHeight="1" x14ac:dyDescent="0.25">
      <c r="A10" s="80"/>
      <c r="B10" s="82"/>
      <c r="C10" s="82"/>
      <c r="D10" s="41" t="s">
        <v>154</v>
      </c>
      <c r="E10" s="41"/>
      <c r="F10" s="101">
        <v>100</v>
      </c>
    </row>
    <row r="11" spans="1:6" ht="14.45" customHeight="1" x14ac:dyDescent="0.25">
      <c r="A11" s="79">
        <v>41253</v>
      </c>
      <c r="B11" s="81">
        <v>3</v>
      </c>
      <c r="C11" s="81" t="s">
        <v>68</v>
      </c>
      <c r="D11" s="40" t="s">
        <v>155</v>
      </c>
      <c r="E11" s="100">
        <v>10030</v>
      </c>
      <c r="F11" s="40"/>
    </row>
    <row r="12" spans="1:6" ht="14.45" customHeight="1" x14ac:dyDescent="0.25">
      <c r="A12" s="80"/>
      <c r="B12" s="82"/>
      <c r="C12" s="82"/>
      <c r="D12" s="41" t="s">
        <v>156</v>
      </c>
      <c r="E12" s="41"/>
      <c r="F12" s="101">
        <v>8500</v>
      </c>
    </row>
    <row r="13" spans="1:6" ht="14.45" customHeight="1" x14ac:dyDescent="0.25">
      <c r="A13" s="80"/>
      <c r="B13" s="82"/>
      <c r="C13" s="82"/>
      <c r="D13" s="41" t="s">
        <v>157</v>
      </c>
      <c r="E13" s="41"/>
      <c r="F13" s="101">
        <v>1530</v>
      </c>
    </row>
    <row r="14" spans="1:6" ht="14.45" customHeight="1" x14ac:dyDescent="0.25">
      <c r="A14" s="80"/>
      <c r="B14" s="82"/>
      <c r="C14" s="82"/>
      <c r="D14" s="41" t="s">
        <v>125</v>
      </c>
      <c r="E14" s="101">
        <v>5000</v>
      </c>
      <c r="F14" s="41"/>
    </row>
    <row r="15" spans="1:6" ht="14.45" customHeight="1" x14ac:dyDescent="0.25">
      <c r="A15" s="84"/>
      <c r="B15" s="82"/>
      <c r="C15" s="83"/>
      <c r="D15" s="41" t="s">
        <v>158</v>
      </c>
      <c r="E15" s="41"/>
      <c r="F15" s="101">
        <v>5000</v>
      </c>
    </row>
    <row r="16" spans="1:6" ht="14.45" customHeight="1" x14ac:dyDescent="0.25">
      <c r="A16" s="79">
        <v>41259</v>
      </c>
      <c r="B16" s="81">
        <v>4</v>
      </c>
      <c r="C16" s="81" t="s">
        <v>69</v>
      </c>
      <c r="D16" s="40" t="s">
        <v>159</v>
      </c>
      <c r="E16" s="100">
        <v>9000</v>
      </c>
      <c r="F16" s="40"/>
    </row>
    <row r="17" spans="1:12" ht="14.45" customHeight="1" x14ac:dyDescent="0.25">
      <c r="A17" s="80"/>
      <c r="B17" s="82"/>
      <c r="C17" s="82"/>
      <c r="D17" s="41" t="s">
        <v>160</v>
      </c>
      <c r="E17" s="41"/>
      <c r="F17" s="101">
        <v>9000</v>
      </c>
    </row>
    <row r="18" spans="1:12" ht="14.45" customHeight="1" x14ac:dyDescent="0.25">
      <c r="A18" s="79">
        <v>41263</v>
      </c>
      <c r="B18" s="81">
        <v>5</v>
      </c>
      <c r="C18" s="81" t="s">
        <v>70</v>
      </c>
      <c r="D18" s="40" t="s">
        <v>161</v>
      </c>
      <c r="E18" s="100">
        <v>3000</v>
      </c>
      <c r="F18" s="40"/>
    </row>
    <row r="19" spans="1:12" ht="14.45" customHeight="1" x14ac:dyDescent="0.25">
      <c r="A19" s="80"/>
      <c r="B19" s="82"/>
      <c r="C19" s="82"/>
      <c r="D19" s="41" t="s">
        <v>162</v>
      </c>
      <c r="E19" s="101">
        <v>540</v>
      </c>
      <c r="F19" s="41"/>
    </row>
    <row r="20" spans="1:12" ht="14.45" customHeight="1" x14ac:dyDescent="0.25">
      <c r="A20" s="80"/>
      <c r="B20" s="82"/>
      <c r="C20" s="82"/>
      <c r="D20" s="41" t="s">
        <v>163</v>
      </c>
      <c r="E20" s="41"/>
      <c r="F20" s="101">
        <v>3540</v>
      </c>
    </row>
    <row r="21" spans="1:12" ht="14.45" customHeight="1" x14ac:dyDescent="0.25">
      <c r="A21" s="79">
        <v>41265</v>
      </c>
      <c r="B21" s="82">
        <v>6</v>
      </c>
      <c r="C21" s="81" t="s">
        <v>136</v>
      </c>
      <c r="D21" s="41" t="s">
        <v>161</v>
      </c>
      <c r="E21" s="101">
        <v>5000</v>
      </c>
      <c r="F21" s="41"/>
    </row>
    <row r="22" spans="1:12" ht="14.45" customHeight="1" x14ac:dyDescent="0.25">
      <c r="A22" s="80"/>
      <c r="B22" s="82"/>
      <c r="C22" s="82"/>
      <c r="D22" s="41" t="s">
        <v>164</v>
      </c>
      <c r="E22" s="41"/>
      <c r="F22" s="101">
        <v>5000</v>
      </c>
    </row>
    <row r="23" spans="1:12" ht="14.45" customHeight="1" x14ac:dyDescent="0.25">
      <c r="A23" s="79">
        <v>41273</v>
      </c>
      <c r="B23" s="81">
        <v>7</v>
      </c>
      <c r="C23" s="81" t="s">
        <v>71</v>
      </c>
      <c r="D23" s="40" t="s">
        <v>165</v>
      </c>
      <c r="E23" s="100">
        <f>320+210</f>
        <v>530</v>
      </c>
      <c r="F23" s="40"/>
    </row>
    <row r="24" spans="1:12" ht="14.45" customHeight="1" x14ac:dyDescent="0.25">
      <c r="A24" s="80"/>
      <c r="B24" s="82"/>
      <c r="C24" s="82"/>
      <c r="D24" s="41" t="s">
        <v>166</v>
      </c>
      <c r="E24" s="101">
        <f>450+360</f>
        <v>810</v>
      </c>
      <c r="F24" s="41"/>
    </row>
    <row r="25" spans="1:12" ht="14.45" customHeight="1" x14ac:dyDescent="0.25">
      <c r="A25" s="80"/>
      <c r="B25" s="82"/>
      <c r="C25" s="82"/>
      <c r="D25" s="41" t="s">
        <v>167</v>
      </c>
      <c r="E25" s="41"/>
      <c r="F25" s="101">
        <v>1340</v>
      </c>
    </row>
    <row r="26" spans="1:12" ht="14.45" customHeight="1" x14ac:dyDescent="0.25">
      <c r="A26" s="79">
        <v>41273</v>
      </c>
      <c r="B26" s="81">
        <v>8</v>
      </c>
      <c r="C26" s="81" t="s">
        <v>72</v>
      </c>
      <c r="D26" s="40" t="s">
        <v>168</v>
      </c>
      <c r="E26" s="100">
        <v>268</v>
      </c>
      <c r="F26" s="40"/>
    </row>
    <row r="27" spans="1:12" ht="14.45" customHeight="1" x14ac:dyDescent="0.25">
      <c r="A27" s="80"/>
      <c r="B27" s="82"/>
      <c r="C27" s="82"/>
      <c r="D27" s="41" t="s">
        <v>169</v>
      </c>
      <c r="E27" s="41"/>
      <c r="F27" s="101">
        <v>268</v>
      </c>
    </row>
    <row r="28" spans="1:12" ht="14.45" customHeight="1" x14ac:dyDescent="0.25">
      <c r="A28" s="79">
        <v>41274</v>
      </c>
      <c r="B28" s="81">
        <v>9</v>
      </c>
      <c r="C28" s="81" t="s">
        <v>73</v>
      </c>
      <c r="D28" s="40" t="s">
        <v>168</v>
      </c>
      <c r="E28" s="100">
        <v>1872</v>
      </c>
      <c r="F28" s="40"/>
    </row>
    <row r="29" spans="1:12" ht="14.45" customHeight="1" x14ac:dyDescent="0.25">
      <c r="A29" s="80"/>
      <c r="B29" s="82"/>
      <c r="C29" s="82"/>
      <c r="D29" s="41" t="s">
        <v>170</v>
      </c>
      <c r="E29" s="41"/>
      <c r="F29" s="101">
        <v>1872</v>
      </c>
    </row>
    <row r="30" spans="1:12" ht="14.45" customHeight="1" x14ac:dyDescent="0.25">
      <c r="A30" s="79">
        <v>41274</v>
      </c>
      <c r="B30" s="81">
        <v>10</v>
      </c>
      <c r="C30" s="81" t="s">
        <v>74</v>
      </c>
      <c r="D30" s="40" t="s">
        <v>171</v>
      </c>
      <c r="E30" s="100">
        <v>468</v>
      </c>
      <c r="F30" s="40"/>
      <c r="H30" s="102" t="s">
        <v>173</v>
      </c>
      <c r="I30" s="102"/>
      <c r="J30" s="102"/>
      <c r="K30" s="102"/>
      <c r="L30" s="102"/>
    </row>
    <row r="31" spans="1:12" ht="14.45" customHeight="1" x14ac:dyDescent="0.25">
      <c r="A31" s="80"/>
      <c r="B31" s="82"/>
      <c r="C31" s="82"/>
      <c r="D31" s="41" t="s">
        <v>163</v>
      </c>
      <c r="E31" s="41"/>
      <c r="F31" s="101">
        <v>468</v>
      </c>
      <c r="H31" s="102"/>
      <c r="I31" s="102"/>
      <c r="J31" s="102"/>
      <c r="K31" s="102"/>
      <c r="L31" s="102"/>
    </row>
    <row r="32" spans="1:12" ht="14.45" customHeight="1" x14ac:dyDescent="0.25">
      <c r="A32" s="79">
        <v>41274</v>
      </c>
      <c r="B32" s="81">
        <v>11</v>
      </c>
      <c r="C32" s="81" t="s">
        <v>75</v>
      </c>
      <c r="D32" s="40" t="s">
        <v>172</v>
      </c>
      <c r="E32" s="100">
        <v>2196</v>
      </c>
      <c r="F32" s="40"/>
      <c r="H32" s="102"/>
      <c r="I32" s="102"/>
      <c r="J32" s="102"/>
      <c r="K32" s="102"/>
      <c r="L32" s="102"/>
    </row>
    <row r="33" spans="1:12" ht="14.45" customHeight="1" x14ac:dyDescent="0.25">
      <c r="A33" s="80"/>
      <c r="B33" s="82"/>
      <c r="C33" s="82"/>
      <c r="D33" s="41" t="s">
        <v>163</v>
      </c>
      <c r="E33" s="41"/>
      <c r="F33" s="101">
        <v>2196</v>
      </c>
      <c r="H33" s="102"/>
      <c r="I33" s="102"/>
      <c r="J33" s="102"/>
      <c r="K33" s="102"/>
      <c r="L33" s="102"/>
    </row>
    <row r="34" spans="1:12" ht="14.45" customHeight="1" x14ac:dyDescent="0.25">
      <c r="A34" s="79">
        <v>41274</v>
      </c>
      <c r="B34" s="81">
        <v>12</v>
      </c>
      <c r="C34" s="81" t="s">
        <v>76</v>
      </c>
      <c r="D34" s="40" t="s">
        <v>174</v>
      </c>
      <c r="E34" s="100">
        <v>65</v>
      </c>
      <c r="F34" s="40"/>
      <c r="H34" s="102"/>
      <c r="I34" s="102"/>
      <c r="J34" s="102"/>
      <c r="K34" s="102"/>
      <c r="L34" s="102"/>
    </row>
    <row r="35" spans="1:12" ht="14.45" customHeight="1" x14ac:dyDescent="0.25">
      <c r="A35" s="80"/>
      <c r="B35" s="82"/>
      <c r="C35" s="82"/>
      <c r="D35" s="41" t="s">
        <v>175</v>
      </c>
      <c r="E35" s="41"/>
      <c r="F35" s="101">
        <v>65</v>
      </c>
    </row>
    <row r="36" spans="1:12" ht="14.45" customHeight="1" x14ac:dyDescent="0.25">
      <c r="A36" s="79">
        <v>41274</v>
      </c>
      <c r="B36" s="81">
        <v>13</v>
      </c>
      <c r="C36" s="81" t="s">
        <v>77</v>
      </c>
      <c r="D36" s="40" t="s">
        <v>179</v>
      </c>
      <c r="E36" s="100">
        <v>15200</v>
      </c>
      <c r="F36" s="40"/>
    </row>
    <row r="37" spans="1:12" ht="14.45" customHeight="1" x14ac:dyDescent="0.25">
      <c r="A37" s="80"/>
      <c r="B37" s="82"/>
      <c r="C37" s="82"/>
      <c r="D37" s="41" t="s">
        <v>180</v>
      </c>
      <c r="E37" s="41"/>
      <c r="F37" s="101">
        <v>15200</v>
      </c>
    </row>
    <row r="38" spans="1:12" ht="14.45" customHeight="1" x14ac:dyDescent="0.25">
      <c r="A38" s="79">
        <v>41274</v>
      </c>
      <c r="B38" s="81">
        <v>14</v>
      </c>
      <c r="C38" s="81" t="s">
        <v>78</v>
      </c>
      <c r="D38" s="41" t="s">
        <v>181</v>
      </c>
      <c r="E38" s="101">
        <v>9000</v>
      </c>
      <c r="F38" s="41"/>
    </row>
    <row r="39" spans="1:12" ht="14.45" customHeight="1" x14ac:dyDescent="0.25">
      <c r="A39" s="80"/>
      <c r="B39" s="82"/>
      <c r="C39" s="82"/>
      <c r="D39" s="41" t="s">
        <v>182</v>
      </c>
      <c r="E39" s="41"/>
      <c r="F39" s="101">
        <v>9000</v>
      </c>
    </row>
    <row r="40" spans="1:12" ht="14.45" customHeight="1" x14ac:dyDescent="0.25">
      <c r="A40" s="79">
        <v>41274</v>
      </c>
      <c r="B40" s="81">
        <v>15</v>
      </c>
      <c r="C40" s="81" t="s">
        <v>79</v>
      </c>
      <c r="D40" s="73" t="s">
        <v>181</v>
      </c>
      <c r="E40" s="100">
        <v>530</v>
      </c>
      <c r="F40" s="73"/>
    </row>
    <row r="41" spans="1:12" ht="14.45" customHeight="1" x14ac:dyDescent="0.25">
      <c r="A41" s="80"/>
      <c r="B41" s="82"/>
      <c r="C41" s="82"/>
      <c r="D41" s="74" t="s">
        <v>183</v>
      </c>
      <c r="E41" s="74"/>
      <c r="F41" s="105">
        <v>530</v>
      </c>
    </row>
    <row r="42" spans="1:12" ht="14.45" customHeight="1" x14ac:dyDescent="0.25">
      <c r="A42" s="79">
        <v>41274</v>
      </c>
      <c r="B42" s="81">
        <v>16</v>
      </c>
      <c r="C42" s="81" t="s">
        <v>80</v>
      </c>
      <c r="D42" s="41" t="s">
        <v>181</v>
      </c>
      <c r="E42" s="101">
        <v>810</v>
      </c>
      <c r="F42" s="41"/>
    </row>
    <row r="43" spans="1:12" ht="14.45" customHeight="1" x14ac:dyDescent="0.25">
      <c r="A43" s="80"/>
      <c r="B43" s="82"/>
      <c r="C43" s="82"/>
      <c r="D43" s="41" t="s">
        <v>184</v>
      </c>
      <c r="E43" s="41"/>
      <c r="F43" s="101">
        <v>810</v>
      </c>
      <c r="H43" s="102" t="s">
        <v>186</v>
      </c>
      <c r="I43" s="102"/>
      <c r="J43" s="102"/>
      <c r="K43" s="102"/>
    </row>
    <row r="44" spans="1:12" ht="14.45" customHeight="1" x14ac:dyDescent="0.25">
      <c r="A44" s="79">
        <v>41274</v>
      </c>
      <c r="B44" s="81">
        <v>17</v>
      </c>
      <c r="C44" s="81" t="s">
        <v>81</v>
      </c>
      <c r="D44" s="40" t="s">
        <v>181</v>
      </c>
      <c r="E44" s="100">
        <v>65</v>
      </c>
      <c r="F44" s="40"/>
      <c r="H44" s="102"/>
      <c r="I44" s="102"/>
      <c r="J44" s="102"/>
      <c r="K44" s="102"/>
    </row>
    <row r="45" spans="1:12" ht="14.45" customHeight="1" x14ac:dyDescent="0.25">
      <c r="A45" s="80"/>
      <c r="B45" s="82"/>
      <c r="C45" s="82"/>
      <c r="D45" s="74" t="s">
        <v>185</v>
      </c>
      <c r="E45" s="74"/>
      <c r="F45" s="105">
        <v>65</v>
      </c>
      <c r="H45" s="102"/>
      <c r="I45" s="102"/>
      <c r="J45" s="102"/>
      <c r="K45" s="102"/>
    </row>
    <row r="46" spans="1:12" ht="14.45" customHeight="1" x14ac:dyDescent="0.25">
      <c r="A46" s="79">
        <v>41274</v>
      </c>
      <c r="B46" s="81">
        <v>18</v>
      </c>
      <c r="C46" s="81" t="s">
        <v>82</v>
      </c>
      <c r="D46" s="41" t="s">
        <v>187</v>
      </c>
      <c r="E46" s="101">
        <v>719</v>
      </c>
      <c r="F46" s="41"/>
      <c r="H46" s="102"/>
      <c r="I46" s="102"/>
      <c r="J46" s="102"/>
      <c r="K46" s="102"/>
    </row>
    <row r="47" spans="1:12" ht="14.45" customHeight="1" x14ac:dyDescent="0.25">
      <c r="A47" s="80"/>
      <c r="B47" s="82"/>
      <c r="C47" s="82"/>
      <c r="D47" s="41" t="s">
        <v>188</v>
      </c>
      <c r="E47" s="41"/>
      <c r="F47" s="101">
        <v>719</v>
      </c>
      <c r="H47" s="102"/>
      <c r="I47" s="102"/>
      <c r="J47" s="102"/>
      <c r="K47" s="102"/>
    </row>
    <row r="48" spans="1:12" ht="14.45" customHeight="1" x14ac:dyDescent="0.25">
      <c r="A48" s="79">
        <v>41274</v>
      </c>
      <c r="B48" s="81">
        <v>19</v>
      </c>
      <c r="C48" s="81" t="s">
        <v>83</v>
      </c>
      <c r="D48" s="40" t="s">
        <v>181</v>
      </c>
      <c r="E48" s="100">
        <v>719</v>
      </c>
      <c r="F48" s="40"/>
      <c r="H48" s="102"/>
      <c r="I48" s="102"/>
      <c r="J48" s="102"/>
      <c r="K48" s="102"/>
    </row>
    <row r="49" spans="1:6" ht="14.45" customHeight="1" x14ac:dyDescent="0.25">
      <c r="A49" s="80"/>
      <c r="B49" s="82"/>
      <c r="C49" s="82"/>
      <c r="D49" s="41" t="s">
        <v>189</v>
      </c>
      <c r="E49" s="41"/>
      <c r="F49" s="101">
        <v>719</v>
      </c>
    </row>
    <row r="50" spans="1:6" ht="14.45" customHeight="1" x14ac:dyDescent="0.25">
      <c r="A50" s="79">
        <v>41274</v>
      </c>
      <c r="B50" s="81">
        <v>20</v>
      </c>
      <c r="C50" s="81" t="s">
        <v>84</v>
      </c>
      <c r="D50" s="40" t="s">
        <v>181</v>
      </c>
      <c r="E50" s="40">
        <v>4076</v>
      </c>
      <c r="F50" s="40"/>
    </row>
    <row r="51" spans="1:6" ht="26.25" customHeight="1" x14ac:dyDescent="0.25">
      <c r="A51" s="80"/>
      <c r="B51" s="82"/>
      <c r="C51" s="82"/>
      <c r="D51" s="41" t="s">
        <v>190</v>
      </c>
      <c r="E51" s="41"/>
      <c r="F51" s="41">
        <v>4076</v>
      </c>
    </row>
    <row r="52" spans="1:6" ht="14.45" customHeight="1" x14ac:dyDescent="0.25">
      <c r="A52" s="79"/>
      <c r="B52" s="81"/>
      <c r="C52" s="81"/>
      <c r="D52" s="40"/>
      <c r="E52" s="40"/>
      <c r="F52" s="40"/>
    </row>
    <row r="53" spans="1:6" ht="14.45" customHeight="1" x14ac:dyDescent="0.25">
      <c r="A53" s="84"/>
      <c r="B53" s="83"/>
      <c r="C53" s="83"/>
      <c r="D53" s="42"/>
      <c r="E53" s="42"/>
      <c r="F53" s="42"/>
    </row>
    <row r="54" spans="1:6" x14ac:dyDescent="0.25">
      <c r="A54" s="79"/>
      <c r="B54" s="32"/>
      <c r="C54" s="85" t="s">
        <v>1</v>
      </c>
      <c r="D54" s="81"/>
      <c r="E54" s="81">
        <f>SUM(E4:E53)</f>
        <v>81904</v>
      </c>
      <c r="F54" s="81">
        <f>SUM(F4:F53)</f>
        <v>81904</v>
      </c>
    </row>
    <row r="55" spans="1:6" x14ac:dyDescent="0.25">
      <c r="A55" s="84"/>
      <c r="B55" s="33"/>
      <c r="C55" s="86"/>
      <c r="D55" s="83"/>
      <c r="E55" s="83"/>
      <c r="F55" s="83"/>
    </row>
  </sheetData>
  <mergeCells count="71">
    <mergeCell ref="H30:L34"/>
    <mergeCell ref="H43:K48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64" workbookViewId="0">
      <selection activeCell="J53" sqref="J53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7">
        <v>1110</v>
      </c>
      <c r="D2" s="87"/>
      <c r="E2" s="87"/>
      <c r="F2" s="54" t="s">
        <v>120</v>
      </c>
      <c r="G2" s="51"/>
      <c r="H2" s="53" t="s">
        <v>2</v>
      </c>
      <c r="I2" s="53"/>
      <c r="J2" s="87">
        <v>1210</v>
      </c>
      <c r="K2" s="87"/>
      <c r="L2" s="87"/>
      <c r="M2" s="54" t="s">
        <v>120</v>
      </c>
      <c r="N2" s="54"/>
      <c r="O2" s="53" t="s">
        <v>2</v>
      </c>
      <c r="P2" s="53"/>
      <c r="Q2" s="87">
        <v>1410</v>
      </c>
      <c r="R2" s="87"/>
      <c r="S2" s="87"/>
      <c r="T2" s="54" t="s">
        <v>120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114</v>
      </c>
      <c r="C3" s="55">
        <v>2600</v>
      </c>
      <c r="D3" s="88"/>
      <c r="E3" s="89"/>
      <c r="F3" s="50"/>
      <c r="G3" s="51"/>
      <c r="H3" s="50"/>
      <c r="I3" s="50" t="s">
        <v>114</v>
      </c>
      <c r="J3" s="55">
        <v>12800</v>
      </c>
      <c r="K3" s="88"/>
      <c r="L3" s="89"/>
      <c r="M3" s="50"/>
      <c r="N3" s="50"/>
      <c r="O3" s="50"/>
      <c r="P3" s="50" t="s">
        <v>114</v>
      </c>
      <c r="Q3" s="55">
        <v>0</v>
      </c>
      <c r="R3" s="88"/>
      <c r="S3" s="89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111</v>
      </c>
      <c r="C4" s="59">
        <f>'saregistracio jurnali '!E4</f>
        <v>7906</v>
      </c>
      <c r="D4" s="62" t="s">
        <v>112</v>
      </c>
      <c r="E4" s="59">
        <f>'saregistracio jurnali '!F10</f>
        <v>100</v>
      </c>
      <c r="F4" s="50"/>
      <c r="G4" s="51"/>
      <c r="H4" s="50"/>
      <c r="I4" s="50" t="s">
        <v>127</v>
      </c>
      <c r="J4" s="59">
        <f>'saregistracio jurnali '!E16</f>
        <v>9000</v>
      </c>
      <c r="K4" s="62" t="s">
        <v>128</v>
      </c>
      <c r="L4" s="59">
        <f>'saregistracio jurnali '!F20</f>
        <v>3540</v>
      </c>
      <c r="M4" s="50"/>
      <c r="N4" s="50"/>
      <c r="O4" s="50"/>
      <c r="P4" s="50" t="s">
        <v>113</v>
      </c>
      <c r="Q4" s="59">
        <f>'saregistracio jurnali '!E11</f>
        <v>10030</v>
      </c>
      <c r="R4" s="62" t="s">
        <v>127</v>
      </c>
      <c r="S4" s="59">
        <f>'saregistracio jurnali '!F17</f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115</v>
      </c>
      <c r="E5" s="59">
        <f>'saregistracio jurnali '!F29</f>
        <v>1872</v>
      </c>
      <c r="F5"/>
      <c r="G5" s="51"/>
      <c r="H5" s="50"/>
      <c r="I5" s="50"/>
      <c r="J5" s="60"/>
      <c r="K5" s="59" t="s">
        <v>129</v>
      </c>
      <c r="L5" s="59">
        <f>'saregistracio jurnali '!F31</f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134</v>
      </c>
      <c r="L6" s="54">
        <f>'saregistracio jurnali '!F33</f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116</v>
      </c>
      <c r="C8" s="65">
        <f>SUM(C4:C7)</f>
        <v>7906</v>
      </c>
      <c r="D8" s="56" t="s">
        <v>116</v>
      </c>
      <c r="E8" s="63">
        <f>SUM(E4:E7)</f>
        <v>1972</v>
      </c>
      <c r="F8" s="50"/>
      <c r="G8" s="51"/>
      <c r="H8" s="50"/>
      <c r="I8" s="50" t="s">
        <v>116</v>
      </c>
      <c r="J8" s="65">
        <f>SUM(J4:J7)</f>
        <v>9000</v>
      </c>
      <c r="K8" s="56" t="s">
        <v>116</v>
      </c>
      <c r="L8" s="63">
        <f>SUM(L4:L7)</f>
        <v>6204</v>
      </c>
      <c r="M8" s="50"/>
      <c r="N8" s="50"/>
      <c r="O8" s="50"/>
      <c r="P8" s="50" t="s">
        <v>116</v>
      </c>
      <c r="Q8" s="65">
        <f>SUM(Q4:Q7)</f>
        <v>10030</v>
      </c>
      <c r="R8" s="56" t="s">
        <v>116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114</v>
      </c>
      <c r="C9" s="64">
        <f>C3+C8-E8</f>
        <v>8534</v>
      </c>
      <c r="D9" s="50"/>
      <c r="E9" s="59"/>
      <c r="F9" s="50"/>
      <c r="G9" s="51"/>
      <c r="H9" s="50"/>
      <c r="I9" s="50" t="s">
        <v>114</v>
      </c>
      <c r="J9" s="64">
        <f>J3+J8-L8</f>
        <v>15596</v>
      </c>
      <c r="K9" s="50"/>
      <c r="L9" s="59"/>
      <c r="M9" s="50"/>
      <c r="N9" s="50"/>
      <c r="O9" s="50"/>
      <c r="P9" s="50" t="s">
        <v>114</v>
      </c>
      <c r="Q9" s="64">
        <f>Q3+Q8-S8</f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7">
        <v>1640</v>
      </c>
      <c r="D11" s="87"/>
      <c r="E11" s="87"/>
      <c r="F11" s="54" t="s">
        <v>120</v>
      </c>
      <c r="G11" s="51"/>
      <c r="H11" s="53" t="s">
        <v>2</v>
      </c>
      <c r="I11" s="53"/>
      <c r="J11" s="87">
        <v>2150</v>
      </c>
      <c r="K11" s="87"/>
      <c r="L11" s="87"/>
      <c r="M11" s="54" t="s">
        <v>120</v>
      </c>
      <c r="N11" s="54"/>
      <c r="O11" s="53" t="s">
        <v>2</v>
      </c>
      <c r="P11" s="53"/>
      <c r="Q11" s="87">
        <v>3110</v>
      </c>
      <c r="R11" s="87"/>
      <c r="S11" s="87"/>
      <c r="T11" s="54" t="s">
        <v>120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114</v>
      </c>
      <c r="C12" s="55">
        <v>14000</v>
      </c>
      <c r="D12" s="88"/>
      <c r="E12" s="89"/>
      <c r="F12" s="50"/>
      <c r="G12" s="51"/>
      <c r="H12" s="50"/>
      <c r="I12" s="50" t="s">
        <v>114</v>
      </c>
      <c r="J12" s="55">
        <v>0</v>
      </c>
      <c r="K12" s="88"/>
      <c r="L12" s="89"/>
      <c r="M12" s="50"/>
      <c r="N12" s="50"/>
      <c r="O12" s="50"/>
      <c r="P12" s="50"/>
      <c r="Q12" s="55"/>
      <c r="R12" s="67" t="s">
        <v>130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111</v>
      </c>
      <c r="E13" s="59">
        <f>'saregistracio jurnali '!F8</f>
        <v>4000</v>
      </c>
      <c r="F13" s="50"/>
      <c r="G13" s="51"/>
      <c r="H13" s="50"/>
      <c r="I13" s="50" t="s">
        <v>128</v>
      </c>
      <c r="J13" s="59">
        <f>'saregistracio jurnali '!E18</f>
        <v>3000</v>
      </c>
      <c r="K13" s="62"/>
      <c r="L13" s="59"/>
      <c r="M13" s="50"/>
      <c r="N13" s="50"/>
      <c r="O13" s="50"/>
      <c r="P13" s="50" t="s">
        <v>112</v>
      </c>
      <c r="Q13" s="59">
        <f>'saregistracio jurnali '!E9</f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113</v>
      </c>
      <c r="E14" s="59">
        <f>'saregistracio jurnali '!F15</f>
        <v>5000</v>
      </c>
      <c r="F14"/>
      <c r="G14" s="51"/>
      <c r="H14" s="50"/>
      <c r="I14" s="50" t="s">
        <v>133</v>
      </c>
      <c r="J14" s="60">
        <f>'saregistracio jurnali '!E21</f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116</v>
      </c>
      <c r="C17" s="65">
        <f>SUM(C13:C16)</f>
        <v>0</v>
      </c>
      <c r="D17" s="56" t="s">
        <v>116</v>
      </c>
      <c r="E17" s="63">
        <f>SUM(E13:E16)</f>
        <v>9000</v>
      </c>
      <c r="F17" s="50"/>
      <c r="G17" s="51"/>
      <c r="H17" s="50"/>
      <c r="I17" s="50" t="s">
        <v>116</v>
      </c>
      <c r="J17" s="65">
        <f>SUM(J13:J16)</f>
        <v>8000</v>
      </c>
      <c r="K17" s="56" t="s">
        <v>116</v>
      </c>
      <c r="L17" s="63">
        <f>SUM(L13:L16)</f>
        <v>0</v>
      </c>
      <c r="M17" s="50"/>
      <c r="N17" s="50"/>
      <c r="O17" s="50"/>
      <c r="P17" s="50" t="s">
        <v>116</v>
      </c>
      <c r="Q17" s="65">
        <f>SUM(Q13:Q16)</f>
        <v>100</v>
      </c>
      <c r="R17" s="56" t="s">
        <v>116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114</v>
      </c>
      <c r="C18" s="64">
        <f>C12+C17-E17</f>
        <v>5000</v>
      </c>
      <c r="D18" s="50"/>
      <c r="E18" s="59"/>
      <c r="F18" s="50"/>
      <c r="G18" s="51"/>
      <c r="H18" s="50"/>
      <c r="I18" s="50" t="s">
        <v>114</v>
      </c>
      <c r="J18" s="64">
        <f>J12+J17-L17</f>
        <v>8000</v>
      </c>
      <c r="K18" s="50"/>
      <c r="L18" s="59"/>
      <c r="M18" s="50"/>
      <c r="N18" s="50"/>
      <c r="O18" s="50"/>
      <c r="P18" s="50"/>
      <c r="Q18" s="64"/>
      <c r="R18" s="50" t="s">
        <v>130</v>
      </c>
      <c r="S18" s="59">
        <f>S12+S17-Q17</f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7">
        <v>3130</v>
      </c>
      <c r="D20" s="87"/>
      <c r="E20" s="87"/>
      <c r="F20" s="54" t="s">
        <v>120</v>
      </c>
      <c r="G20" s="51"/>
      <c r="H20" s="53" t="s">
        <v>2</v>
      </c>
      <c r="I20" s="53"/>
      <c r="J20" s="87">
        <v>3210</v>
      </c>
      <c r="K20" s="87"/>
      <c r="L20" s="87"/>
      <c r="M20" s="54" t="s">
        <v>120</v>
      </c>
      <c r="N20" s="54"/>
      <c r="O20" s="53" t="s">
        <v>2</v>
      </c>
      <c r="P20" s="53"/>
      <c r="Q20" s="87">
        <v>3320</v>
      </c>
      <c r="R20" s="87"/>
      <c r="S20" s="87"/>
      <c r="T20" s="54" t="s">
        <v>120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130</v>
      </c>
      <c r="E21" s="68">
        <v>800</v>
      </c>
      <c r="F21" s="50"/>
      <c r="G21" s="51"/>
      <c r="H21" s="50"/>
      <c r="I21" s="50"/>
      <c r="J21" s="55"/>
      <c r="K21" s="67" t="s">
        <v>130</v>
      </c>
      <c r="L21" s="68">
        <v>3500</v>
      </c>
      <c r="M21" s="50"/>
      <c r="N21" s="50"/>
      <c r="O21" s="50"/>
      <c r="P21" s="50"/>
      <c r="Q21" s="55"/>
      <c r="R21" s="67" t="s">
        <v>130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132</v>
      </c>
      <c r="C22" s="59">
        <f>'saregistracio jurnali '!E26</f>
        <v>268</v>
      </c>
      <c r="D22" s="62" t="s">
        <v>131</v>
      </c>
      <c r="E22" s="59">
        <f>'saregistracio jurnali '!F25</f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129</v>
      </c>
      <c r="Q22" s="59">
        <f>'saregistracio jurnali '!E30</f>
        <v>468</v>
      </c>
      <c r="R22" s="62" t="s">
        <v>132</v>
      </c>
      <c r="S22" s="59">
        <f>'saregistracio jurnali '!F27</f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115</v>
      </c>
      <c r="C23" s="60">
        <f>'saregistracio jurnali '!E28</f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116</v>
      </c>
      <c r="C26" s="65">
        <f>SUM(C22:C25)</f>
        <v>2140</v>
      </c>
      <c r="D26" s="56" t="s">
        <v>116</v>
      </c>
      <c r="E26" s="63">
        <f>SUM(E22:E25)</f>
        <v>1340</v>
      </c>
      <c r="F26" s="50"/>
      <c r="G26" s="51"/>
      <c r="H26" s="50"/>
      <c r="I26" s="50" t="s">
        <v>116</v>
      </c>
      <c r="J26" s="65">
        <f>SUM(J22:J25)</f>
        <v>0</v>
      </c>
      <c r="K26" s="56" t="s">
        <v>116</v>
      </c>
      <c r="L26" s="63">
        <f>SUM(L22:L25)</f>
        <v>0</v>
      </c>
      <c r="M26" s="50"/>
      <c r="N26" s="50"/>
      <c r="O26" s="50"/>
      <c r="P26" s="50" t="s">
        <v>116</v>
      </c>
      <c r="Q26" s="65">
        <f>SUM(Q22:Q25)</f>
        <v>468</v>
      </c>
      <c r="R26" s="56" t="s">
        <v>116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130</v>
      </c>
      <c r="E27" s="59">
        <f>E21+E26-C26</f>
        <v>0</v>
      </c>
      <c r="F27" s="50"/>
      <c r="G27" s="51"/>
      <c r="H27" s="50"/>
      <c r="I27" s="50"/>
      <c r="J27" s="64"/>
      <c r="K27" s="50" t="s">
        <v>130</v>
      </c>
      <c r="L27" s="59">
        <f>L21+L26-J26</f>
        <v>3500</v>
      </c>
      <c r="M27" s="50"/>
      <c r="N27" s="50"/>
      <c r="O27" s="50"/>
      <c r="P27" s="50"/>
      <c r="Q27" s="64"/>
      <c r="R27" s="50" t="s">
        <v>130</v>
      </c>
      <c r="S27" s="59">
        <f>S21+S26-Q26</f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7">
        <v>3330</v>
      </c>
      <c r="D29" s="87"/>
      <c r="E29" s="87"/>
      <c r="F29" s="54" t="s">
        <v>120</v>
      </c>
      <c r="G29" s="51"/>
      <c r="H29" s="53" t="s">
        <v>2</v>
      </c>
      <c r="I29" s="53"/>
      <c r="J29" s="87">
        <v>3340</v>
      </c>
      <c r="K29" s="87"/>
      <c r="L29" s="87"/>
      <c r="M29" s="54" t="s">
        <v>120</v>
      </c>
      <c r="N29" s="54"/>
      <c r="O29" s="53" t="s">
        <v>2</v>
      </c>
      <c r="P29" s="53"/>
      <c r="Q29" s="87">
        <v>3390</v>
      </c>
      <c r="R29" s="87"/>
      <c r="S29" s="87"/>
      <c r="T29" s="54" t="s">
        <v>120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130</v>
      </c>
      <c r="E30" s="68">
        <v>0</v>
      </c>
      <c r="F30" s="50"/>
      <c r="G30" s="51"/>
      <c r="H30" s="50"/>
      <c r="I30" s="50" t="s">
        <v>114</v>
      </c>
      <c r="J30" s="55">
        <v>0</v>
      </c>
      <c r="K30" s="88"/>
      <c r="L30" s="89"/>
      <c r="M30" s="50"/>
      <c r="N30" s="50"/>
      <c r="O30" s="50"/>
      <c r="P30" s="50"/>
      <c r="Q30" s="55"/>
      <c r="R30" s="67" t="s">
        <v>130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134</v>
      </c>
      <c r="C31" s="59">
        <f>'saregistracio jurnali '!E32</f>
        <v>2196</v>
      </c>
      <c r="D31" s="62" t="s">
        <v>111</v>
      </c>
      <c r="E31" s="59">
        <f>'saregistracio jurnali '!F5</f>
        <v>1206</v>
      </c>
      <c r="F31" s="50"/>
      <c r="G31" s="51"/>
      <c r="H31" s="50"/>
      <c r="I31" s="50" t="s">
        <v>128</v>
      </c>
      <c r="J31" s="59">
        <f>'saregistracio jurnali '!E19</f>
        <v>540</v>
      </c>
      <c r="K31" s="62"/>
      <c r="L31" s="59"/>
      <c r="M31" s="50"/>
      <c r="N31" s="50"/>
      <c r="O31" s="50"/>
      <c r="P31" s="50"/>
      <c r="Q31" s="59"/>
      <c r="R31" s="62" t="s">
        <v>137</v>
      </c>
      <c r="S31" s="59">
        <f>'saregistracio jurnali '!F35</f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113</v>
      </c>
      <c r="E32" s="59">
        <f>'saregistracio jurnali '!F13</f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116</v>
      </c>
      <c r="C35" s="65">
        <f>SUM(C31:C34)</f>
        <v>2196</v>
      </c>
      <c r="D35" s="56" t="s">
        <v>116</v>
      </c>
      <c r="E35" s="63">
        <f>SUM(E31:E34)</f>
        <v>2736</v>
      </c>
      <c r="F35" s="50"/>
      <c r="G35" s="51"/>
      <c r="H35" s="50"/>
      <c r="I35" s="50" t="s">
        <v>116</v>
      </c>
      <c r="J35" s="65">
        <f>SUM(J31:J34)</f>
        <v>540</v>
      </c>
      <c r="K35" s="56" t="s">
        <v>116</v>
      </c>
      <c r="L35" s="63">
        <f>SUM(L31:L34)</f>
        <v>0</v>
      </c>
      <c r="M35" s="50"/>
      <c r="N35" s="50"/>
      <c r="O35" s="50"/>
      <c r="P35" s="50" t="s">
        <v>116</v>
      </c>
      <c r="Q35" s="65">
        <f>SUM(Q31:Q34)</f>
        <v>0</v>
      </c>
      <c r="R35" s="56" t="s">
        <v>116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130</v>
      </c>
      <c r="E36" s="59">
        <f>E30+E35-C35</f>
        <v>540</v>
      </c>
      <c r="F36" s="50"/>
      <c r="G36" s="51"/>
      <c r="H36" s="50"/>
      <c r="I36" s="50" t="s">
        <v>114</v>
      </c>
      <c r="J36" s="64">
        <f>J30+J35-L35</f>
        <v>540</v>
      </c>
      <c r="K36" s="50"/>
      <c r="L36" s="59"/>
      <c r="M36" s="50"/>
      <c r="N36" s="50"/>
      <c r="O36" s="50"/>
      <c r="P36" s="50"/>
      <c r="Q36" s="64"/>
      <c r="R36" s="50" t="s">
        <v>130</v>
      </c>
      <c r="S36" s="59">
        <f>S30+S35-Q35</f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7">
        <v>5150</v>
      </c>
      <c r="D38" s="87"/>
      <c r="E38" s="87"/>
      <c r="F38" s="54" t="s">
        <v>120</v>
      </c>
      <c r="G38" s="51"/>
      <c r="H38" s="53" t="s">
        <v>2</v>
      </c>
      <c r="I38" s="53"/>
      <c r="J38" s="87">
        <v>6110</v>
      </c>
      <c r="K38" s="87"/>
      <c r="L38" s="87"/>
      <c r="M38" s="54" t="s">
        <v>120</v>
      </c>
      <c r="N38" s="54"/>
      <c r="O38" s="53" t="s">
        <v>2</v>
      </c>
      <c r="P38" s="53"/>
      <c r="Q38" s="87">
        <v>7100</v>
      </c>
      <c r="R38" s="87"/>
      <c r="S38" s="87"/>
      <c r="T38" s="54" t="s">
        <v>120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130</v>
      </c>
      <c r="E39" s="68">
        <v>29800</v>
      </c>
      <c r="F39" s="50"/>
      <c r="G39" s="51"/>
      <c r="H39" s="50"/>
      <c r="I39" s="50" t="s">
        <v>130</v>
      </c>
      <c r="J39" s="55">
        <v>0</v>
      </c>
      <c r="K39" s="88"/>
      <c r="L39" s="89"/>
      <c r="M39" s="50"/>
      <c r="N39" s="50"/>
      <c r="O39" s="50"/>
      <c r="P39" s="50" t="s">
        <v>114</v>
      </c>
      <c r="Q39" s="55">
        <v>0</v>
      </c>
      <c r="R39" s="88"/>
      <c r="S39" s="89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111</v>
      </c>
      <c r="L40" s="59">
        <f>'saregistracio jurnali '!F6</f>
        <v>6700</v>
      </c>
      <c r="M40" s="50"/>
      <c r="N40" s="50"/>
      <c r="O40" s="50"/>
      <c r="P40" s="50" t="s">
        <v>111</v>
      </c>
      <c r="Q40" s="59">
        <f>'saregistracio jurnali '!E7</f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113</v>
      </c>
      <c r="L41" s="59">
        <f>'saregistracio jurnali '!F12</f>
        <v>8500</v>
      </c>
      <c r="M41"/>
      <c r="N41"/>
      <c r="O41" s="50"/>
      <c r="P41" s="50" t="s">
        <v>113</v>
      </c>
      <c r="Q41" s="60">
        <f>'saregistracio jurnali '!E14</f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116</v>
      </c>
      <c r="C44" s="65">
        <f>SUM(C40:C43)</f>
        <v>0</v>
      </c>
      <c r="D44" s="56" t="s">
        <v>116</v>
      </c>
      <c r="E44" s="63">
        <f>SUM(E40:E43)</f>
        <v>0</v>
      </c>
      <c r="F44" s="50"/>
      <c r="G44" s="51"/>
      <c r="H44" s="50"/>
      <c r="I44" s="50" t="s">
        <v>135</v>
      </c>
      <c r="J44" s="65">
        <f>'saregistracio jurnali '!E36</f>
        <v>15200</v>
      </c>
      <c r="K44" s="56" t="s">
        <v>116</v>
      </c>
      <c r="L44" s="63">
        <f>SUM(L40:L43)</f>
        <v>15200</v>
      </c>
      <c r="M44" s="50"/>
      <c r="N44" s="50"/>
      <c r="O44" s="50"/>
      <c r="P44" s="50" t="s">
        <v>116</v>
      </c>
      <c r="Q44" s="65">
        <f>SUM(Q40:Q43)</f>
        <v>9000</v>
      </c>
      <c r="R44" s="56" t="s">
        <v>141</v>
      </c>
      <c r="S44" s="63">
        <f>'saregistracio jurnali '!F39</f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130</v>
      </c>
      <c r="E45" s="59">
        <f>E39+E44-C44</f>
        <v>29800</v>
      </c>
      <c r="F45" s="50"/>
      <c r="G45" s="51"/>
      <c r="H45" s="50"/>
      <c r="I45" s="50"/>
      <c r="J45" s="64"/>
      <c r="K45" s="50" t="s">
        <v>130</v>
      </c>
      <c r="L45" s="59"/>
      <c r="M45" s="50"/>
      <c r="N45" s="50"/>
      <c r="O45" s="50"/>
      <c r="P45" s="50" t="s">
        <v>114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7">
        <v>7320</v>
      </c>
      <c r="D47" s="87"/>
      <c r="E47" s="87"/>
      <c r="F47" s="54" t="s">
        <v>120</v>
      </c>
      <c r="G47" s="51"/>
      <c r="H47" s="53" t="s">
        <v>2</v>
      </c>
      <c r="I47" s="53"/>
      <c r="J47" s="87">
        <v>7410</v>
      </c>
      <c r="K47" s="87"/>
      <c r="L47" s="87"/>
      <c r="M47" s="54" t="s">
        <v>120</v>
      </c>
      <c r="N47" s="54"/>
      <c r="O47" s="53" t="s">
        <v>2</v>
      </c>
      <c r="P47" s="53"/>
      <c r="Q47" s="87">
        <v>7465</v>
      </c>
      <c r="R47" s="87"/>
      <c r="S47" s="87"/>
      <c r="T47" s="54" t="s">
        <v>120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114</v>
      </c>
      <c r="C48" s="55">
        <v>0</v>
      </c>
      <c r="D48" s="88"/>
      <c r="E48" s="89"/>
      <c r="F48" s="50"/>
      <c r="G48" s="51"/>
      <c r="H48" s="50"/>
      <c r="I48" s="50" t="s">
        <v>114</v>
      </c>
      <c r="J48" s="55">
        <v>0</v>
      </c>
      <c r="K48" s="88"/>
      <c r="L48" s="89"/>
      <c r="M48" s="50"/>
      <c r="N48" s="50"/>
      <c r="O48" s="50"/>
      <c r="P48" s="50" t="s">
        <v>114</v>
      </c>
      <c r="Q48" s="55">
        <v>0</v>
      </c>
      <c r="R48" s="88"/>
      <c r="S48" s="89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131</v>
      </c>
      <c r="C49" s="59">
        <f>'saregistracio jurnali '!E23</f>
        <v>530</v>
      </c>
      <c r="D49" s="62"/>
      <c r="E49" s="59"/>
      <c r="F49" s="50"/>
      <c r="G49" s="51"/>
      <c r="H49" s="50"/>
      <c r="I49" s="50" t="s">
        <v>131</v>
      </c>
      <c r="J49" s="59">
        <f>'saregistracio jurnali '!E24</f>
        <v>810</v>
      </c>
      <c r="K49" s="62"/>
      <c r="L49" s="59"/>
      <c r="M49" s="50"/>
      <c r="N49" s="50"/>
      <c r="O49" s="50"/>
      <c r="P49" s="50" t="s">
        <v>134</v>
      </c>
      <c r="Q49" s="59">
        <f>'saregistracio jurnali '!E34</f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116</v>
      </c>
      <c r="C53" s="65">
        <f>SUM(C49:C52)</f>
        <v>530</v>
      </c>
      <c r="D53" s="56" t="s">
        <v>140</v>
      </c>
      <c r="E53" s="63">
        <f>'saregistracio jurnali '!F41</f>
        <v>530</v>
      </c>
      <c r="F53" s="50"/>
      <c r="G53" s="51"/>
      <c r="H53" s="50"/>
      <c r="I53" s="50" t="s">
        <v>116</v>
      </c>
      <c r="J53" s="65">
        <f>SUM(J49:J52)</f>
        <v>810</v>
      </c>
      <c r="K53" s="56" t="s">
        <v>139</v>
      </c>
      <c r="L53" s="63">
        <f>'saregistracio jurnali '!F43</f>
        <v>810</v>
      </c>
      <c r="M53" s="50"/>
      <c r="N53" s="50"/>
      <c r="O53" s="50"/>
      <c r="P53" s="50" t="s">
        <v>116</v>
      </c>
      <c r="Q53" s="65">
        <f>SUM(Q49:Q52)</f>
        <v>65</v>
      </c>
      <c r="R53" s="56" t="s">
        <v>138</v>
      </c>
      <c r="S53" s="63">
        <f>'saregistracio jurnali '!F45</f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114</v>
      </c>
      <c r="C54" s="64">
        <v>0</v>
      </c>
      <c r="D54" s="50"/>
      <c r="E54" s="59"/>
      <c r="F54" s="50"/>
      <c r="G54" s="51"/>
      <c r="H54" s="50"/>
      <c r="I54" s="50" t="s">
        <v>114</v>
      </c>
      <c r="J54" s="64">
        <v>0</v>
      </c>
      <c r="K54" s="50"/>
      <c r="L54" s="59"/>
      <c r="M54" s="50"/>
      <c r="N54" s="50"/>
      <c r="O54" s="50"/>
      <c r="P54" s="50" t="s">
        <v>114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7">
        <v>5330</v>
      </c>
      <c r="D56" s="87"/>
      <c r="E56" s="87"/>
      <c r="F56" s="54" t="s">
        <v>120</v>
      </c>
      <c r="G56" s="51"/>
      <c r="H56" s="53" t="s">
        <v>2</v>
      </c>
      <c r="I56" s="53"/>
      <c r="J56" s="87">
        <v>9210</v>
      </c>
      <c r="K56" s="87"/>
      <c r="L56" s="87"/>
      <c r="M56" s="54" t="s">
        <v>120</v>
      </c>
      <c r="N56" s="54"/>
      <c r="O56" s="53" t="s">
        <v>2</v>
      </c>
      <c r="P56" s="53"/>
      <c r="Q56" s="87">
        <v>3310</v>
      </c>
      <c r="R56" s="87"/>
      <c r="S56" s="87"/>
      <c r="T56" s="54" t="s">
        <v>120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114</v>
      </c>
      <c r="C57" s="55">
        <v>0</v>
      </c>
      <c r="D57" s="88"/>
      <c r="E57" s="89"/>
      <c r="F57" s="50"/>
      <c r="G57" s="51"/>
      <c r="H57" s="50"/>
      <c r="I57" s="50" t="s">
        <v>114</v>
      </c>
      <c r="J57" s="55">
        <v>0</v>
      </c>
      <c r="K57" s="88"/>
      <c r="L57" s="89"/>
      <c r="M57" s="50"/>
      <c r="N57" s="50"/>
      <c r="O57" s="50"/>
      <c r="P57" s="50"/>
      <c r="Q57" s="55"/>
      <c r="R57" s="67" t="s">
        <v>130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141</v>
      </c>
      <c r="C58" s="59">
        <f>'saregistracio jurnali '!E38</f>
        <v>9000</v>
      </c>
      <c r="D58" s="62" t="s">
        <v>135</v>
      </c>
      <c r="E58" s="59">
        <f>'saregistracio jurnali '!F37</f>
        <v>15200</v>
      </c>
      <c r="F58" s="50"/>
      <c r="G58" s="51"/>
      <c r="H58" s="50"/>
      <c r="I58" s="50" t="s">
        <v>144</v>
      </c>
      <c r="J58" s="59">
        <f>'saregistracio jurnali '!E46</f>
        <v>719</v>
      </c>
      <c r="K58" s="62" t="s">
        <v>142</v>
      </c>
      <c r="L58" s="59">
        <f>'saregistracio jurnali '!F49</f>
        <v>719</v>
      </c>
      <c r="M58" s="50"/>
      <c r="N58" s="50"/>
      <c r="O58" s="50"/>
      <c r="P58" s="50"/>
      <c r="Q58" s="59"/>
      <c r="R58" s="62" t="s">
        <v>144</v>
      </c>
      <c r="S58" s="59">
        <f>'saregistracio jurnali '!F47</f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140</v>
      </c>
      <c r="C59" s="60">
        <f>'saregistracio jurnali '!E40</f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139</v>
      </c>
      <c r="C60" s="60">
        <f>'saregistracio jurnali '!E42</f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138</v>
      </c>
      <c r="C61" s="60">
        <f>'saregistracio jurnali '!E44</f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142</v>
      </c>
      <c r="C62" s="69">
        <f>'saregistracio jurnali '!E48</f>
        <v>719</v>
      </c>
      <c r="D62" s="70" t="s">
        <v>130</v>
      </c>
      <c r="E62" s="63">
        <f>E58-C58-C59-C60-C61</f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143</v>
      </c>
      <c r="C63" s="65">
        <f>'saregistracio jurnali '!E50</f>
        <v>4076</v>
      </c>
      <c r="D63" s="56" t="s">
        <v>130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116</v>
      </c>
      <c r="Q63" s="65">
        <f>SUM(Q58:Q62)</f>
        <v>0</v>
      </c>
      <c r="R63" s="56" t="s">
        <v>116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130</v>
      </c>
      <c r="E64" s="59">
        <v>0</v>
      </c>
      <c r="F64" s="50"/>
      <c r="G64" s="51"/>
      <c r="H64" s="50"/>
      <c r="I64" s="50" t="s">
        <v>114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130</v>
      </c>
      <c r="S64" s="59">
        <f>S57+S63-Q63</f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7">
        <v>5310</v>
      </c>
      <c r="D66" s="87"/>
      <c r="E66" s="87"/>
      <c r="F66" s="54" t="s">
        <v>120</v>
      </c>
      <c r="G66" s="51"/>
      <c r="H66" s="53"/>
      <c r="I66" s="53" t="s">
        <v>2</v>
      </c>
      <c r="J66" s="87">
        <v>2120</v>
      </c>
      <c r="K66" s="87"/>
      <c r="L66" s="87"/>
      <c r="M66" s="54" t="s">
        <v>145</v>
      </c>
      <c r="N66" s="54"/>
      <c r="O66" s="53"/>
      <c r="P66" s="53"/>
      <c r="Q66" s="87"/>
      <c r="R66" s="87"/>
      <c r="S66" s="87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130</v>
      </c>
      <c r="E67" s="68">
        <v>0</v>
      </c>
      <c r="F67" s="50"/>
      <c r="G67" s="51"/>
      <c r="H67" s="50"/>
      <c r="I67" s="50" t="s">
        <v>114</v>
      </c>
      <c r="J67" s="67">
        <v>5000</v>
      </c>
      <c r="K67" s="67"/>
      <c r="L67" s="68"/>
      <c r="M67" s="50"/>
      <c r="N67" s="50"/>
      <c r="O67" s="50"/>
      <c r="P67" s="50"/>
      <c r="Q67" s="50"/>
      <c r="R67" s="87"/>
      <c r="S67" s="87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143</v>
      </c>
      <c r="E68" s="59">
        <f>'saregistracio jurnali '!F51</f>
        <v>4076</v>
      </c>
      <c r="F68" s="50"/>
      <c r="G68" s="51"/>
      <c r="H68" s="50"/>
      <c r="I68" s="50"/>
      <c r="J68" s="59"/>
      <c r="K68" s="62" t="s">
        <v>133</v>
      </c>
      <c r="L68" s="59">
        <f>'saregistracio jurnali '!F22</f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116</v>
      </c>
      <c r="C72" s="65">
        <f>SUM(C68:C71)</f>
        <v>0</v>
      </c>
      <c r="D72" s="56" t="s">
        <v>116</v>
      </c>
      <c r="E72" s="63">
        <f>SUM(E68:E71)</f>
        <v>4076</v>
      </c>
      <c r="F72" s="50"/>
      <c r="G72" s="51"/>
      <c r="H72" s="50"/>
      <c r="I72" s="50"/>
      <c r="J72" s="65">
        <f>SUM(J68:J71)</f>
        <v>0</v>
      </c>
      <c r="K72" s="56" t="s">
        <v>116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130</v>
      </c>
      <c r="E73" s="59">
        <f>E72</f>
        <v>4076</v>
      </c>
      <c r="F73" s="50"/>
      <c r="G73" s="51"/>
      <c r="H73" s="50"/>
      <c r="I73" s="50" t="s">
        <v>114</v>
      </c>
      <c r="J73" s="64">
        <f>J67+J72-L72</f>
        <v>0</v>
      </c>
      <c r="K73" s="50"/>
      <c r="L73" s="59"/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topLeftCell="A16" zoomScale="91" zoomScaleNormal="100" zoomScaleSheetLayoutView="91" workbookViewId="0">
      <selection activeCell="D23" sqref="D23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8" t="s">
        <v>3</v>
      </c>
      <c r="B1" s="78"/>
      <c r="C1" s="78"/>
      <c r="D1" s="78"/>
      <c r="E1" s="78"/>
    </row>
    <row r="2" spans="1:5" x14ac:dyDescent="0.25">
      <c r="A2" s="1"/>
      <c r="B2" s="78" t="s">
        <v>176</v>
      </c>
      <c r="C2" s="78"/>
      <c r="D2" s="78"/>
      <c r="E2" s="1"/>
    </row>
    <row r="3" spans="1:5" x14ac:dyDescent="0.25">
      <c r="A3" s="1"/>
      <c r="B3" s="78" t="s">
        <v>177</v>
      </c>
      <c r="C3" s="78"/>
      <c r="D3" s="78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2" t="s">
        <v>6</v>
      </c>
      <c r="B5" s="92" t="s">
        <v>4</v>
      </c>
      <c r="C5" s="92" t="s">
        <v>5</v>
      </c>
      <c r="D5" s="92" t="s">
        <v>118</v>
      </c>
      <c r="E5" s="92" t="s">
        <v>119</v>
      </c>
    </row>
    <row r="6" spans="1:5" x14ac:dyDescent="0.25">
      <c r="A6" s="93"/>
      <c r="B6" s="93"/>
      <c r="C6" s="93"/>
      <c r="D6" s="93"/>
      <c r="E6" s="93"/>
    </row>
    <row r="7" spans="1:5" ht="21" customHeight="1" x14ac:dyDescent="0.25">
      <c r="A7" s="34" t="s">
        <v>28</v>
      </c>
      <c r="B7" s="17" t="s">
        <v>85</v>
      </c>
      <c r="C7" s="3">
        <v>1110</v>
      </c>
      <c r="D7" s="103">
        <f>ტ!C9</f>
        <v>8534</v>
      </c>
      <c r="E7" s="5"/>
    </row>
    <row r="8" spans="1:5" ht="21" customHeight="1" x14ac:dyDescent="0.25">
      <c r="A8" s="34" t="s">
        <v>29</v>
      </c>
      <c r="B8" s="17" t="s">
        <v>86</v>
      </c>
      <c r="C8" s="9">
        <v>1210</v>
      </c>
      <c r="D8" s="103">
        <f>ტ!J9</f>
        <v>15596</v>
      </c>
      <c r="E8" s="5"/>
    </row>
    <row r="9" spans="1:5" ht="34.15" customHeight="1" x14ac:dyDescent="0.25">
      <c r="A9" s="34" t="s">
        <v>30</v>
      </c>
      <c r="B9" s="17" t="s">
        <v>87</v>
      </c>
      <c r="C9" s="9">
        <v>1410</v>
      </c>
      <c r="D9" s="103">
        <f>ტ!Q9</f>
        <v>1030</v>
      </c>
      <c r="E9" s="5"/>
    </row>
    <row r="10" spans="1:5" ht="21" customHeight="1" x14ac:dyDescent="0.25">
      <c r="A10" s="34" t="s">
        <v>31</v>
      </c>
      <c r="B10" s="17" t="s">
        <v>88</v>
      </c>
      <c r="C10" s="9">
        <v>1640</v>
      </c>
      <c r="D10" s="103">
        <f>ტ!C18</f>
        <v>5000</v>
      </c>
      <c r="E10" s="5"/>
    </row>
    <row r="11" spans="1:5" ht="21" customHeight="1" x14ac:dyDescent="0.25">
      <c r="A11" s="34" t="s">
        <v>32</v>
      </c>
      <c r="B11" s="17" t="s">
        <v>178</v>
      </c>
      <c r="C11" s="9">
        <v>2120</v>
      </c>
      <c r="D11" s="103">
        <f>ტ!J73</f>
        <v>0</v>
      </c>
      <c r="E11" s="5"/>
    </row>
    <row r="12" spans="1:5" ht="21" customHeight="1" x14ac:dyDescent="0.25">
      <c r="A12" s="34" t="s">
        <v>33</v>
      </c>
      <c r="B12" s="17" t="s">
        <v>89</v>
      </c>
      <c r="C12" s="9">
        <v>2150</v>
      </c>
      <c r="D12" s="103">
        <f>ტ!J18</f>
        <v>8000</v>
      </c>
      <c r="E12" s="5"/>
    </row>
    <row r="13" spans="1:5" ht="21" customHeight="1" x14ac:dyDescent="0.25">
      <c r="A13" s="34" t="s">
        <v>36</v>
      </c>
      <c r="B13" s="17" t="s">
        <v>90</v>
      </c>
      <c r="C13" s="9">
        <v>3210</v>
      </c>
      <c r="D13" s="3"/>
      <c r="E13" s="104">
        <f>ტ!L27</f>
        <v>3500</v>
      </c>
    </row>
    <row r="14" spans="1:5" ht="21" customHeight="1" x14ac:dyDescent="0.25">
      <c r="A14" s="34" t="s">
        <v>37</v>
      </c>
      <c r="B14" s="17" t="s">
        <v>91</v>
      </c>
      <c r="C14" s="9">
        <v>3330</v>
      </c>
      <c r="D14" s="3"/>
      <c r="E14" s="104">
        <f>ტ!E36</f>
        <v>540</v>
      </c>
    </row>
    <row r="15" spans="1:5" ht="21" customHeight="1" x14ac:dyDescent="0.25">
      <c r="A15" s="34" t="s">
        <v>38</v>
      </c>
      <c r="B15" s="17" t="s">
        <v>92</v>
      </c>
      <c r="C15" s="9">
        <v>3340</v>
      </c>
      <c r="D15" s="103">
        <f>ტ!J36</f>
        <v>540</v>
      </c>
      <c r="E15" s="5"/>
    </row>
    <row r="16" spans="1:5" ht="21" customHeight="1" x14ac:dyDescent="0.25">
      <c r="A16" s="34" t="s">
        <v>39</v>
      </c>
      <c r="B16" s="17" t="s">
        <v>93</v>
      </c>
      <c r="C16" s="9">
        <v>3390</v>
      </c>
      <c r="D16" s="3"/>
      <c r="E16" s="104">
        <f>ტ!S36</f>
        <v>65</v>
      </c>
    </row>
    <row r="17" spans="1:5" ht="21" customHeight="1" x14ac:dyDescent="0.25">
      <c r="A17" s="34" t="s">
        <v>40</v>
      </c>
      <c r="B17" s="17" t="s">
        <v>94</v>
      </c>
      <c r="C17" s="9">
        <v>5150</v>
      </c>
      <c r="D17" s="3"/>
      <c r="E17" s="104">
        <f>ტ!E45</f>
        <v>29800</v>
      </c>
    </row>
    <row r="18" spans="1:5" ht="21" customHeight="1" x14ac:dyDescent="0.25">
      <c r="A18" s="34" t="s">
        <v>41</v>
      </c>
      <c r="B18" s="17" t="s">
        <v>10</v>
      </c>
      <c r="C18" s="9">
        <v>6110</v>
      </c>
      <c r="D18" s="3"/>
      <c r="E18" s="104">
        <f>ტ!L44</f>
        <v>15200</v>
      </c>
    </row>
    <row r="19" spans="1:5" ht="32.450000000000003" customHeight="1" x14ac:dyDescent="0.25">
      <c r="A19" s="34" t="s">
        <v>42</v>
      </c>
      <c r="B19" s="17" t="s">
        <v>95</v>
      </c>
      <c r="C19" s="9">
        <v>7100</v>
      </c>
      <c r="D19" s="103">
        <f>ტ!Q44</f>
        <v>9000</v>
      </c>
      <c r="E19" s="5"/>
    </row>
    <row r="20" spans="1:5" ht="35.450000000000003" customHeight="1" x14ac:dyDescent="0.25">
      <c r="A20" s="34" t="s">
        <v>43</v>
      </c>
      <c r="B20" s="17" t="s">
        <v>96</v>
      </c>
      <c r="C20" s="9">
        <v>7320</v>
      </c>
      <c r="D20" s="103">
        <f>ტ!C53</f>
        <v>530</v>
      </c>
      <c r="E20" s="5"/>
    </row>
    <row r="21" spans="1:5" ht="21" customHeight="1" x14ac:dyDescent="0.25">
      <c r="A21" s="34" t="s">
        <v>44</v>
      </c>
      <c r="B21" s="17" t="s">
        <v>97</v>
      </c>
      <c r="C21" s="9">
        <v>7410</v>
      </c>
      <c r="D21" s="103">
        <f>ტ!J53</f>
        <v>810</v>
      </c>
      <c r="E21" s="5"/>
    </row>
    <row r="22" spans="1:5" ht="21" customHeight="1" x14ac:dyDescent="0.25">
      <c r="A22" s="34" t="s">
        <v>45</v>
      </c>
      <c r="B22" s="17" t="s">
        <v>98</v>
      </c>
      <c r="C22" s="9">
        <v>7465</v>
      </c>
      <c r="D22" s="103">
        <f>ტ!Q53</f>
        <v>65</v>
      </c>
      <c r="E22" s="5"/>
    </row>
    <row r="23" spans="1:5" ht="21" customHeight="1" x14ac:dyDescent="0.25">
      <c r="A23" s="34" t="s">
        <v>46</v>
      </c>
      <c r="B23" s="17"/>
      <c r="C23" s="9"/>
      <c r="D23" s="3"/>
      <c r="E23" s="5"/>
    </row>
    <row r="24" spans="1:5" ht="21" customHeight="1" x14ac:dyDescent="0.25">
      <c r="A24" s="34" t="s">
        <v>47</v>
      </c>
      <c r="B24" s="17"/>
      <c r="C24" s="9"/>
      <c r="D24" s="3"/>
      <c r="E24" s="5"/>
    </row>
    <row r="25" spans="1:5" ht="21" customHeight="1" x14ac:dyDescent="0.25">
      <c r="A25" s="34" t="s">
        <v>48</v>
      </c>
      <c r="B25" s="17"/>
      <c r="C25" s="9"/>
      <c r="D25" s="3"/>
      <c r="E25" s="5"/>
    </row>
    <row r="26" spans="1:5" ht="21" customHeight="1" x14ac:dyDescent="0.25">
      <c r="A26" s="34" t="s">
        <v>49</v>
      </c>
      <c r="B26" s="17"/>
      <c r="C26" s="9"/>
      <c r="D26" s="3"/>
      <c r="E26" s="5"/>
    </row>
    <row r="27" spans="1:5" ht="21" customHeight="1" x14ac:dyDescent="0.25">
      <c r="A27" s="34" t="s">
        <v>50</v>
      </c>
      <c r="B27" s="17"/>
      <c r="C27" s="9"/>
      <c r="D27" s="3"/>
      <c r="E27" s="5"/>
    </row>
    <row r="28" spans="1:5" ht="21" customHeight="1" x14ac:dyDescent="0.25">
      <c r="A28" s="34" t="s">
        <v>51</v>
      </c>
      <c r="B28" s="17"/>
      <c r="C28" s="9"/>
      <c r="D28" s="3"/>
      <c r="E28" s="5"/>
    </row>
    <row r="29" spans="1:5" ht="21" customHeight="1" x14ac:dyDescent="0.25">
      <c r="A29" s="34" t="s">
        <v>52</v>
      </c>
      <c r="B29" s="17"/>
      <c r="C29" s="9"/>
      <c r="D29" s="3"/>
      <c r="E29" s="5"/>
    </row>
    <row r="30" spans="1:5" ht="21" customHeight="1" x14ac:dyDescent="0.25">
      <c r="A30" s="34" t="s">
        <v>53</v>
      </c>
      <c r="B30" s="17"/>
      <c r="C30" s="9"/>
      <c r="D30" s="3"/>
      <c r="E30" s="5"/>
    </row>
    <row r="31" spans="1:5" ht="21" customHeight="1" x14ac:dyDescent="0.25">
      <c r="A31" s="90" t="s">
        <v>1</v>
      </c>
      <c r="B31" s="91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37"/>
  <sheetViews>
    <sheetView view="pageBreakPreview" topLeftCell="A13" zoomScale="90" zoomScaleNormal="100" zoomScaleSheetLayoutView="90" workbookViewId="0">
      <selection activeCell="E20" sqref="E20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20.42578125" style="8" customWidth="1"/>
    <col min="6" max="6" width="17.7109375" style="8" customWidth="1"/>
    <col min="7" max="16384" width="9" style="8"/>
  </cols>
  <sheetData>
    <row r="1" spans="2:6" ht="24.75" customHeight="1" x14ac:dyDescent="0.35">
      <c r="B1" s="94" t="s">
        <v>8</v>
      </c>
      <c r="C1" s="94"/>
      <c r="D1" s="94"/>
      <c r="E1" s="94"/>
      <c r="F1" s="75"/>
    </row>
    <row r="2" spans="2:6" ht="6.75" customHeight="1" x14ac:dyDescent="0.35">
      <c r="B2" s="43"/>
      <c r="C2" s="43"/>
      <c r="D2" s="43"/>
      <c r="E2" s="43"/>
      <c r="F2" s="76"/>
    </row>
    <row r="3" spans="2:6" ht="15.75" customHeight="1" x14ac:dyDescent="0.35">
      <c r="B3" s="95" t="s">
        <v>192</v>
      </c>
      <c r="C3" s="95"/>
      <c r="D3" s="95"/>
      <c r="E3" s="95"/>
      <c r="F3" s="76"/>
    </row>
    <row r="4" spans="2:6" ht="19.149999999999999" customHeight="1" x14ac:dyDescent="0.35">
      <c r="B4" s="95" t="s">
        <v>110</v>
      </c>
      <c r="C4" s="95"/>
      <c r="D4" s="95"/>
      <c r="E4" s="43"/>
      <c r="F4" s="76"/>
    </row>
    <row r="5" spans="2:6" ht="15.75" thickBot="1" x14ac:dyDescent="0.3">
      <c r="B5" s="7"/>
      <c r="C5" s="7"/>
      <c r="D5" s="7"/>
      <c r="E5" s="7"/>
      <c r="F5" s="7"/>
    </row>
    <row r="6" spans="2:6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  <c r="F6" s="110"/>
    </row>
    <row r="7" spans="2:6" ht="27" customHeight="1" x14ac:dyDescent="0.25">
      <c r="B7" s="46" t="s">
        <v>99</v>
      </c>
      <c r="C7" s="47"/>
      <c r="D7" s="46" t="s">
        <v>100</v>
      </c>
      <c r="E7" s="11"/>
      <c r="F7" s="111"/>
    </row>
    <row r="8" spans="2:6" ht="27" customHeight="1" x14ac:dyDescent="0.25">
      <c r="B8" s="10" t="s">
        <v>104</v>
      </c>
      <c r="C8" s="108">
        <f>ტ!C9+ტ!J9</f>
        <v>24130</v>
      </c>
      <c r="D8" s="12" t="s">
        <v>107</v>
      </c>
      <c r="E8" s="108">
        <f>ტ!L27</f>
        <v>3500</v>
      </c>
      <c r="F8" s="111"/>
    </row>
    <row r="9" spans="2:6" ht="27" customHeight="1" x14ac:dyDescent="0.25">
      <c r="B9" s="11" t="s">
        <v>105</v>
      </c>
      <c r="C9" s="109">
        <f>ტ!Q9</f>
        <v>1030</v>
      </c>
      <c r="D9" s="19" t="s">
        <v>108</v>
      </c>
      <c r="E9" s="109">
        <f>ტ!S64+ტ!S36</f>
        <v>784</v>
      </c>
      <c r="F9" s="111"/>
    </row>
    <row r="10" spans="2:6" ht="29.45" customHeight="1" x14ac:dyDescent="0.25">
      <c r="B10" s="10" t="s">
        <v>106</v>
      </c>
      <c r="C10" s="108">
        <f>ტ!C18</f>
        <v>5000</v>
      </c>
      <c r="D10" s="10"/>
      <c r="E10" s="10"/>
      <c r="F10" s="111"/>
    </row>
    <row r="11" spans="2:6" ht="27" customHeight="1" thickBot="1" x14ac:dyDescent="0.3">
      <c r="B11" s="16"/>
      <c r="C11" s="26"/>
      <c r="D11" s="16"/>
      <c r="E11" s="26"/>
      <c r="F11" s="111"/>
    </row>
    <row r="12" spans="2:6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  <c r="F12" s="111"/>
    </row>
    <row r="13" spans="2:6" ht="27" customHeight="1" thickTop="1" x14ac:dyDescent="0.25">
      <c r="B13" s="46" t="s">
        <v>101</v>
      </c>
      <c r="C13" s="11"/>
      <c r="D13" s="46" t="s">
        <v>102</v>
      </c>
      <c r="E13" s="11"/>
      <c r="F13" s="111"/>
    </row>
    <row r="14" spans="2:6" ht="27" customHeight="1" x14ac:dyDescent="0.25">
      <c r="B14" s="10" t="s">
        <v>193</v>
      </c>
      <c r="C14" s="108">
        <f>ტ!J18</f>
        <v>8000</v>
      </c>
      <c r="D14" s="10"/>
      <c r="E14" s="10"/>
      <c r="F14" s="111"/>
    </row>
    <row r="15" spans="2:6" ht="27" customHeight="1" thickBot="1" x14ac:dyDescent="0.3">
      <c r="B15" s="10"/>
      <c r="C15" s="26"/>
      <c r="D15" s="10"/>
      <c r="E15" s="26"/>
      <c r="F15" s="111"/>
    </row>
    <row r="16" spans="2:6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  <c r="F16" s="111"/>
    </row>
    <row r="17" spans="2:6" ht="27" customHeight="1" thickTop="1" x14ac:dyDescent="0.25">
      <c r="B17" s="25"/>
      <c r="C17" s="25"/>
      <c r="D17" s="48" t="s">
        <v>103</v>
      </c>
      <c r="E17" s="25"/>
      <c r="F17" s="111"/>
    </row>
    <row r="18" spans="2:6" ht="27" customHeight="1" x14ac:dyDescent="0.25">
      <c r="B18" s="10"/>
      <c r="C18" s="10"/>
      <c r="D18" s="10" t="s">
        <v>94</v>
      </c>
      <c r="E18" s="108">
        <f>ტ!E45</f>
        <v>29800</v>
      </c>
      <c r="F18" s="111"/>
    </row>
    <row r="19" spans="2:6" ht="27" customHeight="1" x14ac:dyDescent="0.25">
      <c r="B19" s="11"/>
      <c r="C19" s="11"/>
      <c r="D19" s="11" t="s">
        <v>109</v>
      </c>
      <c r="E19" s="109">
        <f>ტ!E73</f>
        <v>4076</v>
      </c>
      <c r="F19" s="111"/>
    </row>
    <row r="20" spans="2:6" ht="27" customHeight="1" x14ac:dyDescent="0.25">
      <c r="B20" s="10"/>
      <c r="C20" s="10"/>
      <c r="D20" s="17"/>
      <c r="E20" s="10"/>
      <c r="F20" s="111"/>
    </row>
    <row r="21" spans="2:6" ht="27" customHeight="1" thickBot="1" x14ac:dyDescent="0.3">
      <c r="B21" s="27"/>
      <c r="C21" s="27"/>
      <c r="D21" s="29" t="s">
        <v>25</v>
      </c>
      <c r="E21" s="27">
        <f>SUM(E18:E20)</f>
        <v>33876</v>
      </c>
      <c r="F21" s="111"/>
    </row>
    <row r="22" spans="2:6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  <c r="F22" s="111"/>
    </row>
    <row r="23" spans="2:6" x14ac:dyDescent="0.25">
      <c r="B23" s="7"/>
      <c r="C23" s="7"/>
      <c r="D23" s="7"/>
      <c r="E23" s="7"/>
      <c r="F23" s="7"/>
    </row>
    <row r="24" spans="2:6" x14ac:dyDescent="0.25">
      <c r="B24" s="7"/>
      <c r="C24" s="7"/>
      <c r="D24" s="7"/>
      <c r="E24" s="7"/>
      <c r="F24" s="7"/>
    </row>
    <row r="25" spans="2:6" x14ac:dyDescent="0.25">
      <c r="B25" s="7"/>
      <c r="C25" s="7"/>
      <c r="D25" s="7"/>
      <c r="E25" s="7"/>
      <c r="F25" s="7"/>
    </row>
    <row r="26" spans="2:6" x14ac:dyDescent="0.25">
      <c r="B26" s="7"/>
      <c r="C26" s="7"/>
      <c r="D26" s="7"/>
      <c r="E26" s="7"/>
      <c r="F26" s="7"/>
    </row>
    <row r="27" spans="2:6" x14ac:dyDescent="0.25">
      <c r="B27" s="7"/>
      <c r="C27" s="7"/>
      <c r="D27" s="7"/>
      <c r="E27" s="7"/>
      <c r="F27" s="7"/>
    </row>
    <row r="28" spans="2:6" x14ac:dyDescent="0.25">
      <c r="B28" s="7"/>
      <c r="C28" s="7"/>
      <c r="D28" s="7"/>
      <c r="E28" s="7"/>
      <c r="F28" s="7"/>
    </row>
    <row r="29" spans="2:6" ht="9.6" customHeight="1" x14ac:dyDescent="0.25">
      <c r="B29" s="7"/>
      <c r="C29" s="7"/>
      <c r="D29" s="7"/>
      <c r="E29" s="7"/>
      <c r="F29" s="7"/>
    </row>
    <row r="30" spans="2:6" ht="9.6" customHeight="1" x14ac:dyDescent="0.25">
      <c r="B30" s="7"/>
      <c r="C30" s="7"/>
      <c r="D30" s="7"/>
      <c r="E30" s="7"/>
      <c r="F30" s="7"/>
    </row>
    <row r="31" spans="2:6" ht="9.6" customHeight="1" x14ac:dyDescent="0.25">
      <c r="B31" s="7"/>
      <c r="C31" s="7"/>
      <c r="D31" s="7"/>
      <c r="E31" s="7"/>
      <c r="F31" s="7"/>
    </row>
    <row r="32" spans="2:6" ht="9.6" customHeight="1" x14ac:dyDescent="0.25">
      <c r="B32" s="7"/>
      <c r="C32" s="7"/>
      <c r="D32" s="7"/>
      <c r="E32" s="7"/>
      <c r="F32" s="7"/>
    </row>
    <row r="33" spans="2:6" ht="9.6" customHeight="1" x14ac:dyDescent="0.25">
      <c r="B33" s="7"/>
      <c r="C33" s="7"/>
      <c r="D33" s="7"/>
      <c r="E33" s="7"/>
      <c r="F33" s="7"/>
    </row>
    <row r="34" spans="2:6" ht="9.6" customHeight="1" x14ac:dyDescent="0.25">
      <c r="B34" s="7"/>
      <c r="C34" s="7"/>
      <c r="D34" s="7"/>
      <c r="E34" s="7"/>
      <c r="F34" s="7"/>
    </row>
    <row r="35" spans="2:6" ht="9.6" customHeight="1" x14ac:dyDescent="0.25">
      <c r="B35" s="7"/>
      <c r="C35" s="7"/>
      <c r="D35" s="7"/>
      <c r="E35" s="7"/>
      <c r="F35" s="7"/>
    </row>
    <row r="36" spans="2:6" x14ac:dyDescent="0.25">
      <c r="B36" s="7"/>
      <c r="C36" s="7"/>
      <c r="D36" s="7"/>
      <c r="E36" s="7"/>
      <c r="F36" s="7"/>
    </row>
    <row r="37" spans="2:6" x14ac:dyDescent="0.25">
      <c r="B37" s="7"/>
      <c r="C37" s="7"/>
      <c r="D37" s="7"/>
      <c r="E37" s="7"/>
      <c r="F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:F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:F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:F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view="pageBreakPreview" topLeftCell="A4" zoomScale="99" zoomScaleNormal="100" zoomScaleSheetLayoutView="99" workbookViewId="0">
      <selection activeCell="D16" sqref="D16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9" t="s">
        <v>16</v>
      </c>
      <c r="B4" s="99"/>
      <c r="C4" s="99"/>
      <c r="D4" s="99"/>
      <c r="E4" s="99"/>
    </row>
    <row r="5" spans="1:5" ht="30.6" customHeight="1" x14ac:dyDescent="0.25">
      <c r="B5" s="99" t="s">
        <v>110</v>
      </c>
      <c r="C5" s="99"/>
      <c r="D5" s="99"/>
      <c r="E5" s="18"/>
    </row>
    <row r="6" spans="1:5" x14ac:dyDescent="0.25">
      <c r="A6" s="99" t="s">
        <v>191</v>
      </c>
      <c r="B6" s="99"/>
      <c r="C6" s="99"/>
      <c r="D6" s="99"/>
      <c r="E6" s="99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6" t="s">
        <v>10</v>
      </c>
      <c r="C9" s="96"/>
      <c r="D9" s="106">
        <f>ტ!L44</f>
        <v>15200</v>
      </c>
    </row>
    <row r="10" spans="1:5" ht="25.9" customHeight="1" x14ac:dyDescent="0.25">
      <c r="B10" s="96" t="s">
        <v>11</v>
      </c>
      <c r="C10" s="96"/>
      <c r="D10" s="107">
        <f>ტ!Q44</f>
        <v>9000</v>
      </c>
    </row>
    <row r="11" spans="1:5" ht="25.9" customHeight="1" x14ac:dyDescent="0.25">
      <c r="B11" s="97" t="s">
        <v>18</v>
      </c>
      <c r="C11" s="97"/>
      <c r="D11" s="13">
        <f>D9-D10</f>
        <v>6200</v>
      </c>
    </row>
    <row r="12" spans="1:5" ht="25.9" customHeight="1" x14ac:dyDescent="0.25">
      <c r="B12" s="96" t="s">
        <v>54</v>
      </c>
      <c r="C12" s="96"/>
      <c r="D12" s="106">
        <f>ტ!C53</f>
        <v>530</v>
      </c>
    </row>
    <row r="13" spans="1:5" ht="25.9" customHeight="1" x14ac:dyDescent="0.25">
      <c r="B13" s="96" t="s">
        <v>55</v>
      </c>
      <c r="C13" s="96"/>
      <c r="D13" s="107">
        <f>ტ!J53+ტ!Q53</f>
        <v>875</v>
      </c>
    </row>
    <row r="14" spans="1:5" ht="25.9" customHeight="1" x14ac:dyDescent="0.25">
      <c r="B14" s="97" t="s">
        <v>7</v>
      </c>
      <c r="C14" s="97"/>
      <c r="D14" s="13">
        <f>D11-D12-D13</f>
        <v>4795</v>
      </c>
    </row>
    <row r="15" spans="1:5" ht="25.9" customHeight="1" x14ac:dyDescent="0.25">
      <c r="B15" s="96" t="s">
        <v>19</v>
      </c>
      <c r="C15" s="96"/>
      <c r="D15" s="14">
        <v>719</v>
      </c>
    </row>
    <row r="16" spans="1:5" ht="25.9" customHeight="1" thickBot="1" x14ac:dyDescent="0.3">
      <c r="B16" s="98" t="s">
        <v>20</v>
      </c>
      <c r="C16" s="98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2021-03-15T15:01:25Z</dcterms:modified>
</cp:coreProperties>
</file>